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OWNER\Desktop\"/>
    </mc:Choice>
  </mc:AlternateContent>
  <xr:revisionPtr revIDLastSave="0" documentId="13_ncr:1_{523A1331-7F1D-4CB8-A7C8-D07C00BB5445}" xr6:coauthVersionLast="47" xr6:coauthVersionMax="47" xr10:uidLastSave="{00000000-0000-0000-0000-000000000000}"/>
  <bookViews>
    <workbookView xWindow="-120" yWindow="-120" windowWidth="20730" windowHeight="11040" xr2:uid="{6ACDCBFE-2DAF-41E9-8C45-EAE28725C64C}"/>
  </bookViews>
  <sheets>
    <sheet name="活動予定表 " sheetId="2" r:id="rId1"/>
    <sheet name="記載例" sheetId="3" r:id="rId2"/>
  </sheets>
  <externalReferences>
    <externalReference r:id="rId3"/>
  </externalReferences>
  <definedNames>
    <definedName name="Calendar10Month" localSheetId="0">'活動予定表 '!$B$160</definedName>
    <definedName name="Calendar10Month" localSheetId="1">記載例!$B$160</definedName>
    <definedName name="Calendar10Month">[1]カレンダー!$C$168</definedName>
    <definedName name="Calendar10MonthOption" localSheetId="0">MATCH('活動予定表 '!Calendar10Month,月,0)</definedName>
    <definedName name="Calendar10MonthOption" localSheetId="1">MATCH(記載例!Calendar10Month,月,0)</definedName>
    <definedName name="Calendar10MonthOption">MATCH(Calendar10Month,月,0)</definedName>
    <definedName name="Calendar10Year" localSheetId="0">'活動予定表 '!$A$160</definedName>
    <definedName name="Calendar10Year" localSheetId="1">記載例!$A$160</definedName>
    <definedName name="Calendar10Year">[1]カレンダー!$B$168</definedName>
    <definedName name="Calendar11Month" localSheetId="0">'活動予定表 '!$B$180</definedName>
    <definedName name="Calendar11Month" localSheetId="1">記載例!$B$180</definedName>
    <definedName name="Calendar11Month">[1]カレンダー!$C$182</definedName>
    <definedName name="Calendar11MonthOption" localSheetId="0">MATCH('活動予定表 '!Calendar11Month,月,0)</definedName>
    <definedName name="Calendar11MonthOption" localSheetId="1">MATCH(記載例!Calendar11Month,月,0)</definedName>
    <definedName name="Calendar11MonthOption">MATCH(Calendar11Month,月,0)</definedName>
    <definedName name="Calendar11Year" localSheetId="0">'活動予定表 '!$A$180</definedName>
    <definedName name="Calendar11Year" localSheetId="1">記載例!$A$180</definedName>
    <definedName name="Calendar11Year">[1]カレンダー!$B$182</definedName>
    <definedName name="Calendar12Month" localSheetId="0">'活動予定表 '!$B$197</definedName>
    <definedName name="Calendar12Month" localSheetId="1">記載例!$B$197</definedName>
    <definedName name="Calendar12Month">[1]カレンダー!$C$196</definedName>
    <definedName name="Calendar12MonthOption" localSheetId="0">MATCH('活動予定表 '!Calendar12Month,月,0)</definedName>
    <definedName name="Calendar12MonthOption" localSheetId="1">MATCH(記載例!Calendar12Month,月,0)</definedName>
    <definedName name="Calendar12MonthOption">MATCH(Calendar12Month,月,0)</definedName>
    <definedName name="Calendar12Year" localSheetId="0">'活動予定表 '!$A$197</definedName>
    <definedName name="Calendar12Year" localSheetId="1">記載例!$A$197</definedName>
    <definedName name="Calendar12Year">[1]カレンダー!$B$196</definedName>
    <definedName name="Calendar1Month" localSheetId="0">'活動予定表 '!$B$1</definedName>
    <definedName name="Calendar1Month" localSheetId="1">記載例!$B$1</definedName>
    <definedName name="Calendar1Month">[1]カレンダー!$C$1</definedName>
    <definedName name="Calendar1MonthOption" localSheetId="0">MATCH('活動予定表 '!Calendar1Month,月,0)</definedName>
    <definedName name="Calendar1MonthOption" localSheetId="1">MATCH(記載例!Calendar1Month,月,0)</definedName>
    <definedName name="Calendar1MonthOption">MATCH(Calendar1Month,月,0)</definedName>
    <definedName name="Calendar1Year" localSheetId="0">'活動予定表 '!$A$1</definedName>
    <definedName name="Calendar1Year" localSheetId="1">記載例!$A$1</definedName>
    <definedName name="Calendar1Year">[1]カレンダー!$B$1</definedName>
    <definedName name="Calendar2Month" localSheetId="0">'活動予定表 '!$B$18</definedName>
    <definedName name="Calendar2Month" localSheetId="1">記載例!$B$18</definedName>
    <definedName name="Calendar2Month">[1]カレンダー!$C$23</definedName>
    <definedName name="Calendar2MonthOption" localSheetId="0">MATCH('活動予定表 '!Calendar2Month,月,0)</definedName>
    <definedName name="Calendar2MonthOption" localSheetId="1">MATCH(記載例!Calendar2Month,月,0)</definedName>
    <definedName name="Calendar2MonthOption">MATCH(Calendar2Month,月,0)</definedName>
    <definedName name="Calendar2Year" localSheetId="0">'活動予定表 '!$A$18</definedName>
    <definedName name="Calendar2Year" localSheetId="1">記載例!$A$18</definedName>
    <definedName name="Calendar2Year">[1]カレンダー!$B$23</definedName>
    <definedName name="Calendar3Month" localSheetId="0">'活動予定表 '!$B$38</definedName>
    <definedName name="Calendar3Month" localSheetId="1">記載例!$B$38</definedName>
    <definedName name="Calendar3Month">[1]カレンダー!$C$52</definedName>
    <definedName name="Calendar3MonthOption" localSheetId="0">MATCH('活動予定表 '!Calendar3Month,月,0)</definedName>
    <definedName name="Calendar3MonthOption" localSheetId="1">MATCH(記載例!Calendar3Month,月,0)</definedName>
    <definedName name="Calendar3MonthOption">MATCH(Calendar3Month,月,0)</definedName>
    <definedName name="Calendar3Year" localSheetId="0">'活動予定表 '!$A$38</definedName>
    <definedName name="Calendar3Year" localSheetId="1">記載例!$A$38</definedName>
    <definedName name="Calendar3Year">[1]カレンダー!$B$52</definedName>
    <definedName name="Calendar4Month" localSheetId="0">'活動予定表 '!$B$55</definedName>
    <definedName name="Calendar4Month" localSheetId="1">記載例!$B$55</definedName>
    <definedName name="Calendar4Month">[1]カレンダー!$C$84</definedName>
    <definedName name="Calendar4MonthOption" localSheetId="0">MATCH('活動予定表 '!Calendar4Month,月,0)</definedName>
    <definedName name="Calendar4MonthOption" localSheetId="1">MATCH(記載例!Calendar4Month,月,0)</definedName>
    <definedName name="Calendar4MonthOption">MATCH(Calendar4Month,月,0)</definedName>
    <definedName name="Calendar4Year" localSheetId="0">'活動予定表 '!$A$55</definedName>
    <definedName name="Calendar4Year" localSheetId="1">記載例!$A$55</definedName>
    <definedName name="Calendar4Year">[1]カレンダー!$B$84</definedName>
    <definedName name="Calendar5Month" localSheetId="0">'活動予定表 '!$B$72</definedName>
    <definedName name="Calendar5Month" localSheetId="1">記載例!$B$72</definedName>
    <definedName name="Calendar5Month">[1]カレンダー!$C$98</definedName>
    <definedName name="Calendar5MonthOption" localSheetId="0">MATCH('活動予定表 '!Calendar5Month,月,0)</definedName>
    <definedName name="Calendar5MonthOption" localSheetId="1">MATCH(記載例!Calendar5Month,月,0)</definedName>
    <definedName name="Calendar5MonthOption">MATCH(Calendar5Month,月,0)</definedName>
    <definedName name="Calendar5Year" localSheetId="0">'活動予定表 '!$A$72</definedName>
    <definedName name="Calendar5Year" localSheetId="1">記載例!$A$72</definedName>
    <definedName name="Calendar5Year">[1]カレンダー!$B$98</definedName>
    <definedName name="Calendar6Month" localSheetId="0">'活動予定表 '!$B$92</definedName>
    <definedName name="Calendar6Month" localSheetId="1">記載例!$B$92</definedName>
    <definedName name="Calendar6Month">[1]カレンダー!$C$112</definedName>
    <definedName name="Calendar6MonthOption" localSheetId="0">MATCH('活動予定表 '!Calendar6Month,月,0)</definedName>
    <definedName name="Calendar6MonthOption" localSheetId="1">MATCH(記載例!Calendar6Month,月,0)</definedName>
    <definedName name="Calendar6MonthOption">MATCH(Calendar6Month,月,0)</definedName>
    <definedName name="Calendar6Year" localSheetId="0">'活動予定表 '!$A$92</definedName>
    <definedName name="Calendar6Year" localSheetId="1">記載例!$A$92</definedName>
    <definedName name="Calendar6Year">[1]カレンダー!$B$112</definedName>
    <definedName name="Calendar7Month" localSheetId="0">'活動予定表 '!$B$109</definedName>
    <definedName name="Calendar7Month" localSheetId="1">記載例!$B$109</definedName>
    <definedName name="Calendar7Month">[1]カレンダー!$C$126</definedName>
    <definedName name="Calendar7MonthOption" localSheetId="0">MATCH('活動予定表 '!Calendar7Month,月,0)</definedName>
    <definedName name="Calendar7MonthOption" localSheetId="1">MATCH(記載例!Calendar7Month,月,0)</definedName>
    <definedName name="Calendar7MonthOption">MATCH(Calendar7Month,月,0)</definedName>
    <definedName name="Calendar7Year" localSheetId="0">'活動予定表 '!$A$109</definedName>
    <definedName name="Calendar7Year" localSheetId="1">記載例!$A$109</definedName>
    <definedName name="Calendar7Year">[1]カレンダー!$B$126</definedName>
    <definedName name="Calendar8Month" localSheetId="0">'活動予定表 '!$B$126</definedName>
    <definedName name="Calendar8Month" localSheetId="1">記載例!$B$126</definedName>
    <definedName name="Calendar8Month">[1]カレンダー!$C$140</definedName>
    <definedName name="Calendar8MonthOption" localSheetId="0">MATCH('活動予定表 '!Calendar8Month,月,0)</definedName>
    <definedName name="Calendar8MonthOption" localSheetId="1">MATCH(記載例!Calendar8Month,月,0)</definedName>
    <definedName name="Calendar8MonthOption">MATCH(Calendar8Month,月,0)</definedName>
    <definedName name="Calendar8Year" localSheetId="0">'活動予定表 '!$A$126</definedName>
    <definedName name="Calendar8Year" localSheetId="1">記載例!$A$126</definedName>
    <definedName name="Calendar8Year">[1]カレンダー!$B$140</definedName>
    <definedName name="Calendar9Month" localSheetId="0">'活動予定表 '!$B$143</definedName>
    <definedName name="Calendar9Month" localSheetId="1">記載例!$B$143</definedName>
    <definedName name="Calendar9Month">[1]カレンダー!$C$154</definedName>
    <definedName name="Calendar9MonthOption" localSheetId="0">MATCH('活動予定表 '!Calendar9Month,月,0)</definedName>
    <definedName name="Calendar9MonthOption" localSheetId="1">MATCH(記載例!Calendar9Month,月,0)</definedName>
    <definedName name="Calendar9MonthOption">MATCH(Calendar9Month,月,0)</definedName>
    <definedName name="Calendar9Year" localSheetId="0">'活動予定表 '!$A$143</definedName>
    <definedName name="Calendar9Year" localSheetId="1">記載例!$A$143</definedName>
    <definedName name="Calendar9Year">[1]カレンダー!$B$154</definedName>
    <definedName name="ColumnTitleRegion1..H12.1" localSheetId="0">'活動予定表 '!$B$2</definedName>
    <definedName name="ColumnTitleRegion1..H12.1" localSheetId="1">記載例!$B$2</definedName>
    <definedName name="ColumnTitleRegion10..H54.1" localSheetId="0">'活動予定表 '!$B$56</definedName>
    <definedName name="ColumnTitleRegion10..H54.1" localSheetId="1">記載例!$B$56</definedName>
    <definedName name="ColumnTitleRegion11..C56.1" localSheetId="0">'活動予定表 '!$B$56</definedName>
    <definedName name="ColumnTitleRegion11..C56.1" localSheetId="1">記載例!$B$56</definedName>
    <definedName name="ColumnTitleRegion12..D56.1" localSheetId="0">'活動予定表 '!#REF!</definedName>
    <definedName name="ColumnTitleRegion12..D56.1" localSheetId="1">記載例!#REF!</definedName>
    <definedName name="ColumnTitleRegion13..H68.1" localSheetId="0">'活動予定表 '!$B$73</definedName>
    <definedName name="ColumnTitleRegion13..H68.1" localSheetId="1">記載例!$B$73</definedName>
    <definedName name="ColumnTitleRegion14..C70.1" localSheetId="0">'活動予定表 '!$B$73</definedName>
    <definedName name="ColumnTitleRegion14..C70.1" localSheetId="1">記載例!$B$73</definedName>
    <definedName name="ColumnTitleRegion15..D70.1" localSheetId="0">'活動予定表 '!$D$89</definedName>
    <definedName name="ColumnTitleRegion15..D70.1" localSheetId="1">記載例!$D$89</definedName>
    <definedName name="ColumnTitleRegion16..H82.1" localSheetId="0">'活動予定表 '!$B$93</definedName>
    <definedName name="ColumnTitleRegion16..H82.1" localSheetId="1">記載例!$B$93</definedName>
    <definedName name="ColumnTitleRegion17..C84.1" localSheetId="0">'活動予定表 '!$B$93</definedName>
    <definedName name="ColumnTitleRegion17..C84.1" localSheetId="1">記載例!$B$93</definedName>
    <definedName name="ColumnTitleRegion18..D84.1" localSheetId="0">'活動予定表 '!#REF!</definedName>
    <definedName name="ColumnTitleRegion18..D84.1" localSheetId="1">記載例!#REF!</definedName>
    <definedName name="ColumnTitleRegion19..H96.1" localSheetId="0">'活動予定表 '!$B$110</definedName>
    <definedName name="ColumnTitleRegion19..H96.1" localSheetId="1">記載例!$B$110</definedName>
    <definedName name="ColumnTitleRegion2..C14.1" localSheetId="0">'活動予定表 '!$B$2</definedName>
    <definedName name="ColumnTitleRegion2..C14.1" localSheetId="1">記載例!$B$2</definedName>
    <definedName name="ColumnTitleRegion20..C98.1" localSheetId="0">'活動予定表 '!$B$110</definedName>
    <definedName name="ColumnTitleRegion20..C98.1" localSheetId="1">記載例!$B$110</definedName>
    <definedName name="ColumnTitleRegion21..D98.1" localSheetId="0">'活動予定表 '!#REF!</definedName>
    <definedName name="ColumnTitleRegion21..D98.1" localSheetId="1">記載例!#REF!</definedName>
    <definedName name="ColumnTitleRegion22..H110.1" localSheetId="0">'活動予定表 '!$B$127</definedName>
    <definedName name="ColumnTitleRegion22..H110.1" localSheetId="1">記載例!$B$127</definedName>
    <definedName name="ColumnTitleRegion23..C112.1" localSheetId="0">'活動予定表 '!$B$127</definedName>
    <definedName name="ColumnTitleRegion23..C112.1" localSheetId="1">記載例!$B$127</definedName>
    <definedName name="ColumnTitleRegion24..D112.1" localSheetId="0">'活動予定表 '!#REF!</definedName>
    <definedName name="ColumnTitleRegion24..D112.1" localSheetId="1">記載例!#REF!</definedName>
    <definedName name="ColumnTitleRegion25..H124.1" localSheetId="0">'活動予定表 '!$B$144</definedName>
    <definedName name="ColumnTitleRegion25..H124.1" localSheetId="1">記載例!$B$144</definedName>
    <definedName name="ColumnTitleRegion26..C126.1" localSheetId="0">'活動予定表 '!$B$144</definedName>
    <definedName name="ColumnTitleRegion26..C126.1" localSheetId="1">記載例!$B$144</definedName>
    <definedName name="ColumnTitleRegion27..D126.1" localSheetId="0">'活動予定表 '!#REF!</definedName>
    <definedName name="ColumnTitleRegion27..D126.1" localSheetId="1">記載例!#REF!</definedName>
    <definedName name="ColumnTitleRegion28..H138.1" localSheetId="0">'活動予定表 '!$B$161</definedName>
    <definedName name="ColumnTitleRegion28..H138.1" localSheetId="1">記載例!$B$161</definedName>
    <definedName name="ColumnTitleRegion29..C140.1" localSheetId="0">'活動予定表 '!$B$161</definedName>
    <definedName name="ColumnTitleRegion29..C140.1" localSheetId="1">記載例!$B$161</definedName>
    <definedName name="ColumnTitleRegion3..D14.1" localSheetId="0">'活動予定表 '!#REF!</definedName>
    <definedName name="ColumnTitleRegion3..D14.1" localSheetId="1">記載例!#REF!</definedName>
    <definedName name="ColumnTitleRegion30..D140.1" localSheetId="0">'活動予定表 '!$D$177</definedName>
    <definedName name="ColumnTitleRegion30..D140.1" localSheetId="1">記載例!$D$177</definedName>
    <definedName name="ColumnTitleRegion31..H152.1" localSheetId="0">'活動予定表 '!$B$181</definedName>
    <definedName name="ColumnTitleRegion31..H152.1" localSheetId="1">記載例!$B$181</definedName>
    <definedName name="ColumnTitleRegion32..C154.1" localSheetId="0">'活動予定表 '!$B$181</definedName>
    <definedName name="ColumnTitleRegion32..C154.1" localSheetId="1">記載例!$B$181</definedName>
    <definedName name="ColumnTitleRegion33..D154.1" localSheetId="0">'活動予定表 '!#REF!</definedName>
    <definedName name="ColumnTitleRegion33..D154.1" localSheetId="1">記載例!#REF!</definedName>
    <definedName name="ColumnTitleRegion34..H166.1" localSheetId="0">'活動予定表 '!$B$198</definedName>
    <definedName name="ColumnTitleRegion34..H166.1" localSheetId="1">記載例!$B$198</definedName>
    <definedName name="ColumnTitleRegion35..C168.1" localSheetId="0">'活動予定表 '!$B$198</definedName>
    <definedName name="ColumnTitleRegion35..C168.1" localSheetId="1">記載例!$B$198</definedName>
    <definedName name="ColumnTitleRegion36..D168.1" localSheetId="0">'活動予定表 '!#REF!</definedName>
    <definedName name="ColumnTitleRegion36..D168.1" localSheetId="1">記載例!#REF!</definedName>
    <definedName name="ColumnTitleRegion4..H26.1" localSheetId="0">'活動予定表 '!$B$19</definedName>
    <definedName name="ColumnTitleRegion4..H26.1" localSheetId="1">記載例!$B$19</definedName>
    <definedName name="ColumnTitleRegion5..C28.1" localSheetId="0">'活動予定表 '!$B$19</definedName>
    <definedName name="ColumnTitleRegion5..C28.1" localSheetId="1">記載例!$B$19</definedName>
    <definedName name="ColumnTitleRegion6..D28.1" localSheetId="0">'活動予定表 '!$D$35</definedName>
    <definedName name="ColumnTitleRegion6..D28.1" localSheetId="1">記載例!$D$35</definedName>
    <definedName name="ColumnTitleRegion7..H40.1" localSheetId="0">'活動予定表 '!$B$39</definedName>
    <definedName name="ColumnTitleRegion7..H40.1" localSheetId="1">記載例!$B$39</definedName>
    <definedName name="ColumnTitleRegion8..C42.1" localSheetId="0">'活動予定表 '!$B$39</definedName>
    <definedName name="ColumnTitleRegion8..C42.1" localSheetId="1">記載例!$B$39</definedName>
    <definedName name="ColumnTitleRegion9..D42.1" localSheetId="0">'活動予定表 '!#REF!</definedName>
    <definedName name="ColumnTitleRegion9..D42.1" localSheetId="1">記載例!#REF!</definedName>
    <definedName name="Days">{0,1,2,3,4,5,6}</definedName>
    <definedName name="_xlnm.Print_Area" localSheetId="0">'活動予定表 '!$A$1:$H$213</definedName>
    <definedName name="_xlnm.Print_Area" localSheetId="1">記載例!$A$1:$H$213</definedName>
    <definedName name="WeekdayOption" localSheetId="0">MATCH('活動予定表 '!WeekStart,曜日,0)+10</definedName>
    <definedName name="WeekdayOption" localSheetId="1">MATCH(記載例!WeekStart,曜日,0)+10</definedName>
    <definedName name="WeekdayOption">MATCH(WeekStart,曜日,0)+10</definedName>
    <definedName name="WeekStart" localSheetId="0">'活動予定表 '!$B$2</definedName>
    <definedName name="WeekStart" localSheetId="1">記載例!$B$2</definedName>
    <definedName name="WeekStart">[1]カレンダー!$B$2</definedName>
    <definedName name="WeekStartValue" localSheetId="0">IF('活動予定表 '!WeekStart="月曜日",2,1)</definedName>
    <definedName name="WeekStartValue" localSheetId="1">IF(記載例!WeekStart="月曜日",2,1)</definedName>
    <definedName name="WeekStartValue">IF(WeekStart="月曜日",2,1)</definedName>
    <definedName name="月">{"1月","2月","3月","4月","5月","6月","7月","8月","9月","10月","11月","12月"}</definedName>
    <definedName name="曜日">{"月曜日","火曜日","水曜日","木曜日","金曜日","土曜日","日曜日"}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92" i="3" l="1"/>
  <c r="C197" i="3"/>
  <c r="C180" i="3"/>
  <c r="C160" i="3"/>
  <c r="C143" i="3"/>
  <c r="A18" i="3"/>
  <c r="B29" i="3" s="1" a="1"/>
  <c r="A1" i="3"/>
  <c r="B9" i="3" s="1" a="1"/>
  <c r="B9" i="3" s="1"/>
  <c r="C197" i="2"/>
  <c r="C180" i="2"/>
  <c r="C160" i="2"/>
  <c r="C143" i="2"/>
  <c r="C126" i="2"/>
  <c r="C109" i="2"/>
  <c r="C92" i="2"/>
  <c r="C72" i="2"/>
  <c r="C55" i="2"/>
  <c r="C38" i="2"/>
  <c r="C18" i="2"/>
  <c r="A18" i="2"/>
  <c r="B38" i="2" s="1"/>
  <c r="A1" i="2"/>
  <c r="B15" i="2" s="1" a="1"/>
  <c r="H15" i="2" s="1"/>
  <c r="B35" i="3" l="1" a="1"/>
  <c r="B35" i="3" s="1"/>
  <c r="B12" i="3" a="1"/>
  <c r="B12" i="3" s="1"/>
  <c r="B15" i="3" a="1"/>
  <c r="B15" i="3" s="1"/>
  <c r="B29" i="3"/>
  <c r="D29" i="3"/>
  <c r="C29" i="3"/>
  <c r="E29" i="3"/>
  <c r="B3" i="3" a="1"/>
  <c r="B3" i="3" s="1"/>
  <c r="B20" i="3" a="1"/>
  <c r="D20" i="3" s="1"/>
  <c r="D19" i="3" s="1"/>
  <c r="B6" i="3" a="1"/>
  <c r="G6" i="3" s="1"/>
  <c r="B26" i="3" a="1"/>
  <c r="C26" i="3" s="1"/>
  <c r="F29" i="3"/>
  <c r="B38" i="3"/>
  <c r="B32" i="3" a="1"/>
  <c r="B23" i="3" a="1"/>
  <c r="G29" i="3"/>
  <c r="A38" i="3"/>
  <c r="H29" i="3"/>
  <c r="B35" i="2" a="1"/>
  <c r="B35" i="2" s="1"/>
  <c r="B12" i="2" a="1"/>
  <c r="B12" i="2" s="1"/>
  <c r="B9" i="2" a="1"/>
  <c r="B9" i="2" s="1"/>
  <c r="B3" i="2" a="1"/>
  <c r="D15" i="2"/>
  <c r="C15" i="2"/>
  <c r="E15" i="2"/>
  <c r="B15" i="2"/>
  <c r="G15" i="2"/>
  <c r="F15" i="2"/>
  <c r="B29" i="2" a="1"/>
  <c r="B32" i="2" a="1"/>
  <c r="B26" i="2" a="1"/>
  <c r="A38" i="2"/>
  <c r="B6" i="2" a="1"/>
  <c r="B20" i="2" a="1"/>
  <c r="B23" i="2" a="1"/>
  <c r="D15" i="3" l="1"/>
  <c r="F15" i="3"/>
  <c r="H6" i="3"/>
  <c r="C15" i="3"/>
  <c r="C3" i="3"/>
  <c r="C2" i="3" s="1"/>
  <c r="E15" i="3"/>
  <c r="G15" i="3"/>
  <c r="D3" i="3"/>
  <c r="D2" i="3" s="1"/>
  <c r="C35" i="3"/>
  <c r="H15" i="3"/>
  <c r="F20" i="3"/>
  <c r="F19" i="3" s="1"/>
  <c r="H20" i="3"/>
  <c r="H19" i="3" s="1"/>
  <c r="B6" i="3"/>
  <c r="E6" i="3"/>
  <c r="D6" i="3"/>
  <c r="E26" i="3"/>
  <c r="D26" i="3"/>
  <c r="C6" i="3"/>
  <c r="G20" i="3"/>
  <c r="G19" i="3" s="1"/>
  <c r="H3" i="3"/>
  <c r="H2" i="3" s="1"/>
  <c r="E3" i="3"/>
  <c r="E2" i="3" s="1"/>
  <c r="F6" i="3"/>
  <c r="H26" i="3"/>
  <c r="G26" i="3"/>
  <c r="B20" i="3"/>
  <c r="B19" i="3" s="1"/>
  <c r="G3" i="3"/>
  <c r="G2" i="3" s="1"/>
  <c r="B26" i="3"/>
  <c r="E20" i="3"/>
  <c r="E19" i="3" s="1"/>
  <c r="F26" i="3"/>
  <c r="C20" i="3"/>
  <c r="C19" i="3" s="1"/>
  <c r="F3" i="3"/>
  <c r="F2" i="3" s="1"/>
  <c r="B49" i="3" a="1"/>
  <c r="B43" i="3" a="1"/>
  <c r="B55" i="3"/>
  <c r="B46" i="3" a="1"/>
  <c r="A55" i="3"/>
  <c r="B52" i="3" a="1"/>
  <c r="B40" i="3" a="1"/>
  <c r="E23" i="3"/>
  <c r="D23" i="3"/>
  <c r="C23" i="3"/>
  <c r="B23" i="3"/>
  <c r="H23" i="3"/>
  <c r="F23" i="3"/>
  <c r="G23" i="3"/>
  <c r="G32" i="3"/>
  <c r="F32" i="3"/>
  <c r="E32" i="3"/>
  <c r="D32" i="3"/>
  <c r="C32" i="3"/>
  <c r="H32" i="3"/>
  <c r="B32" i="3"/>
  <c r="C35" i="2"/>
  <c r="E23" i="2"/>
  <c r="D23" i="2"/>
  <c r="H23" i="2"/>
  <c r="G23" i="2"/>
  <c r="B23" i="2"/>
  <c r="F23" i="2"/>
  <c r="C23" i="2"/>
  <c r="B26" i="2"/>
  <c r="C26" i="2"/>
  <c r="D26" i="2"/>
  <c r="H26" i="2"/>
  <c r="G26" i="2"/>
  <c r="F26" i="2"/>
  <c r="E26" i="2"/>
  <c r="F29" i="2"/>
  <c r="B29" i="2"/>
  <c r="C29" i="2"/>
  <c r="H29" i="2"/>
  <c r="G29" i="2"/>
  <c r="E29" i="2"/>
  <c r="D29" i="2"/>
  <c r="B49" i="2" a="1"/>
  <c r="B40" i="2" a="1"/>
  <c r="B55" i="2"/>
  <c r="B43" i="2" a="1"/>
  <c r="A55" i="2"/>
  <c r="B52" i="2" a="1"/>
  <c r="B46" i="2" a="1"/>
  <c r="G32" i="2"/>
  <c r="F32" i="2"/>
  <c r="B32" i="2"/>
  <c r="E32" i="2"/>
  <c r="D32" i="2"/>
  <c r="C32" i="2"/>
  <c r="H32" i="2"/>
  <c r="F20" i="2"/>
  <c r="F19" i="2" s="1"/>
  <c r="C20" i="2"/>
  <c r="C19" i="2" s="1"/>
  <c r="B20" i="2"/>
  <c r="B19" i="2" s="1"/>
  <c r="H20" i="2"/>
  <c r="H19" i="2" s="1"/>
  <c r="G20" i="2"/>
  <c r="G19" i="2" s="1"/>
  <c r="E20" i="2"/>
  <c r="E19" i="2" s="1"/>
  <c r="D20" i="2"/>
  <c r="D19" i="2" s="1"/>
  <c r="G3" i="2"/>
  <c r="G2" i="2" s="1"/>
  <c r="H3" i="2"/>
  <c r="H2" i="2" s="1"/>
  <c r="F3" i="2"/>
  <c r="F2" i="2" s="1"/>
  <c r="E3" i="2"/>
  <c r="E2" i="2" s="1"/>
  <c r="D3" i="2"/>
  <c r="D2" i="2" s="1"/>
  <c r="C3" i="2"/>
  <c r="C2" i="2" s="1"/>
  <c r="B3" i="2"/>
  <c r="C6" i="2"/>
  <c r="B6" i="2"/>
  <c r="H6" i="2"/>
  <c r="G6" i="2"/>
  <c r="F6" i="2"/>
  <c r="E6" i="2"/>
  <c r="D6" i="2"/>
  <c r="D40" i="3" l="1"/>
  <c r="D39" i="3" s="1"/>
  <c r="H40" i="3"/>
  <c r="H39" i="3" s="1"/>
  <c r="F40" i="3"/>
  <c r="F39" i="3" s="1"/>
  <c r="E40" i="3"/>
  <c r="E39" i="3" s="1"/>
  <c r="C40" i="3"/>
  <c r="C39" i="3" s="1"/>
  <c r="B40" i="3"/>
  <c r="B39" i="3" s="1"/>
  <c r="G40" i="3"/>
  <c r="G39" i="3" s="1"/>
  <c r="H52" i="3"/>
  <c r="F52" i="3"/>
  <c r="E52" i="3"/>
  <c r="D52" i="3"/>
  <c r="C52" i="3"/>
  <c r="B52" i="3"/>
  <c r="G52" i="3"/>
  <c r="B66" i="3" a="1"/>
  <c r="B57" i="3" a="1"/>
  <c r="B60" i="3" a="1"/>
  <c r="B72" i="3"/>
  <c r="A72" i="3"/>
  <c r="B69" i="3" a="1"/>
  <c r="B63" i="3" a="1"/>
  <c r="H46" i="3"/>
  <c r="G46" i="3"/>
  <c r="F46" i="3"/>
  <c r="E46" i="3"/>
  <c r="C46" i="3"/>
  <c r="B46" i="3"/>
  <c r="D46" i="3"/>
  <c r="H43" i="3"/>
  <c r="D43" i="3"/>
  <c r="C43" i="3"/>
  <c r="B43" i="3"/>
  <c r="G43" i="3"/>
  <c r="F43" i="3"/>
  <c r="E43" i="3"/>
  <c r="D49" i="3"/>
  <c r="H49" i="3"/>
  <c r="G49" i="3"/>
  <c r="F49" i="3"/>
  <c r="E49" i="3"/>
  <c r="B49" i="3"/>
  <c r="C49" i="3"/>
  <c r="H40" i="2"/>
  <c r="H39" i="2" s="1"/>
  <c r="D40" i="2"/>
  <c r="D39" i="2" s="1"/>
  <c r="C40" i="2"/>
  <c r="C39" i="2" s="1"/>
  <c r="B40" i="2"/>
  <c r="B39" i="2" s="1"/>
  <c r="G40" i="2"/>
  <c r="G39" i="2" s="1"/>
  <c r="F40" i="2"/>
  <c r="F39" i="2" s="1"/>
  <c r="E40" i="2"/>
  <c r="E39" i="2" s="1"/>
  <c r="B49" i="2"/>
  <c r="E49" i="2"/>
  <c r="D49" i="2"/>
  <c r="G49" i="2"/>
  <c r="F49" i="2"/>
  <c r="H49" i="2"/>
  <c r="C49" i="2"/>
  <c r="H46" i="2"/>
  <c r="E46" i="2"/>
  <c r="D46" i="2"/>
  <c r="C46" i="2"/>
  <c r="F46" i="2"/>
  <c r="G46" i="2"/>
  <c r="B46" i="2"/>
  <c r="E52" i="2"/>
  <c r="G52" i="2"/>
  <c r="F52" i="2"/>
  <c r="H52" i="2"/>
  <c r="D52" i="2"/>
  <c r="C52" i="2"/>
  <c r="B52" i="2"/>
  <c r="B72" i="2"/>
  <c r="B57" i="2" a="1"/>
  <c r="B60" i="2" a="1"/>
  <c r="A72" i="2"/>
  <c r="B66" i="2" a="1"/>
  <c r="B63" i="2" a="1"/>
  <c r="B69" i="2" a="1"/>
  <c r="E43" i="2"/>
  <c r="D43" i="2"/>
  <c r="C43" i="2"/>
  <c r="F43" i="2"/>
  <c r="B43" i="2"/>
  <c r="H43" i="2"/>
  <c r="G43" i="2"/>
  <c r="G63" i="3" l="1"/>
  <c r="H63" i="3"/>
  <c r="F63" i="3"/>
  <c r="E63" i="3"/>
  <c r="D63" i="3"/>
  <c r="C63" i="3"/>
  <c r="B63" i="3"/>
  <c r="F69" i="3"/>
  <c r="E69" i="3"/>
  <c r="H69" i="3"/>
  <c r="G69" i="3"/>
  <c r="D69" i="3"/>
  <c r="C69" i="3"/>
  <c r="B69" i="3"/>
  <c r="B86" i="3" a="1"/>
  <c r="B80" i="3" a="1"/>
  <c r="B92" i="3"/>
  <c r="A92" i="3"/>
  <c r="B89" i="3" a="1"/>
  <c r="B74" i="3" a="1"/>
  <c r="B83" i="3" a="1"/>
  <c r="B77" i="3" a="1"/>
  <c r="F60" i="3"/>
  <c r="E60" i="3"/>
  <c r="H60" i="3"/>
  <c r="G60" i="3"/>
  <c r="D60" i="3"/>
  <c r="C60" i="3"/>
  <c r="B60" i="3"/>
  <c r="B57" i="3"/>
  <c r="B56" i="3" s="1"/>
  <c r="H57" i="3"/>
  <c r="H56" i="3" s="1"/>
  <c r="E57" i="3"/>
  <c r="E56" i="3" s="1"/>
  <c r="G57" i="3"/>
  <c r="G56" i="3" s="1"/>
  <c r="F57" i="3"/>
  <c r="F56" i="3" s="1"/>
  <c r="D57" i="3"/>
  <c r="D56" i="3" s="1"/>
  <c r="C57" i="3"/>
  <c r="C56" i="3" s="1"/>
  <c r="B66" i="3"/>
  <c r="F66" i="3"/>
  <c r="E66" i="3"/>
  <c r="D66" i="3"/>
  <c r="C66" i="3"/>
  <c r="H66" i="3"/>
  <c r="G66" i="3"/>
  <c r="C69" i="2"/>
  <c r="B69" i="2"/>
  <c r="G69" i="2"/>
  <c r="F69" i="2"/>
  <c r="H69" i="2"/>
  <c r="E69" i="2"/>
  <c r="D69" i="2"/>
  <c r="G63" i="2"/>
  <c r="F63" i="2"/>
  <c r="C63" i="2"/>
  <c r="B63" i="2"/>
  <c r="H63" i="2"/>
  <c r="E63" i="2"/>
  <c r="D63" i="2"/>
  <c r="F66" i="2"/>
  <c r="E66" i="2"/>
  <c r="C66" i="2"/>
  <c r="B66" i="2"/>
  <c r="H66" i="2"/>
  <c r="G66" i="2"/>
  <c r="D66" i="2"/>
  <c r="A92" i="2"/>
  <c r="B86" i="2" a="1"/>
  <c r="B77" i="2" a="1"/>
  <c r="B92" i="2"/>
  <c r="B89" i="2" a="1"/>
  <c r="B74" i="2" a="1"/>
  <c r="B80" i="2" a="1"/>
  <c r="B83" i="2" a="1"/>
  <c r="C60" i="2"/>
  <c r="B60" i="2"/>
  <c r="H60" i="2"/>
  <c r="G60" i="2"/>
  <c r="D60" i="2"/>
  <c r="F60" i="2"/>
  <c r="E60" i="2"/>
  <c r="B57" i="2"/>
  <c r="B56" i="2" s="1"/>
  <c r="H57" i="2"/>
  <c r="H56" i="2" s="1"/>
  <c r="G57" i="2"/>
  <c r="G56" i="2" s="1"/>
  <c r="F57" i="2"/>
  <c r="F56" i="2" s="1"/>
  <c r="E57" i="2"/>
  <c r="E56" i="2" s="1"/>
  <c r="D57" i="2"/>
  <c r="D56" i="2" s="1"/>
  <c r="C57" i="2"/>
  <c r="C56" i="2" s="1"/>
  <c r="G83" i="3" l="1"/>
  <c r="H83" i="3"/>
  <c r="F83" i="3"/>
  <c r="C83" i="3"/>
  <c r="E83" i="3"/>
  <c r="D83" i="3"/>
  <c r="B83" i="3"/>
  <c r="D77" i="3"/>
  <c r="C77" i="3"/>
  <c r="H77" i="3"/>
  <c r="E77" i="3"/>
  <c r="G77" i="3"/>
  <c r="F77" i="3"/>
  <c r="B77" i="3"/>
  <c r="B109" i="3"/>
  <c r="A109" i="3"/>
  <c r="B103" i="3" a="1"/>
  <c r="B97" i="3" a="1"/>
  <c r="B106" i="3" a="1"/>
  <c r="B100" i="3" a="1"/>
  <c r="B94" i="3" a="1"/>
  <c r="H74" i="3"/>
  <c r="H73" i="3" s="1"/>
  <c r="G74" i="3"/>
  <c r="G73" i="3" s="1"/>
  <c r="C74" i="3"/>
  <c r="C73" i="3" s="1"/>
  <c r="F74" i="3"/>
  <c r="F73" i="3" s="1"/>
  <c r="E74" i="3"/>
  <c r="E73" i="3" s="1"/>
  <c r="D74" i="3"/>
  <c r="D73" i="3" s="1"/>
  <c r="B74" i="3"/>
  <c r="B73" i="3" s="1"/>
  <c r="D86" i="3"/>
  <c r="C86" i="3"/>
  <c r="F86" i="3"/>
  <c r="E86" i="3"/>
  <c r="B86" i="3"/>
  <c r="H86" i="3"/>
  <c r="G86" i="3"/>
  <c r="C89" i="3"/>
  <c r="B89" i="3"/>
  <c r="H80" i="3"/>
  <c r="G80" i="3"/>
  <c r="F80" i="3"/>
  <c r="E80" i="3"/>
  <c r="D80" i="3"/>
  <c r="C80" i="3"/>
  <c r="B80" i="3"/>
  <c r="F86" i="2"/>
  <c r="E86" i="2"/>
  <c r="C86" i="2"/>
  <c r="H86" i="2"/>
  <c r="G86" i="2"/>
  <c r="D86" i="2"/>
  <c r="B86" i="2"/>
  <c r="A109" i="2"/>
  <c r="B103" i="2" a="1"/>
  <c r="B97" i="2" a="1"/>
  <c r="B109" i="2"/>
  <c r="B94" i="2" a="1"/>
  <c r="B106" i="2" a="1"/>
  <c r="B100" i="2" a="1"/>
  <c r="B77" i="2"/>
  <c r="E77" i="2"/>
  <c r="D77" i="2"/>
  <c r="G77" i="2"/>
  <c r="C77" i="2"/>
  <c r="H77" i="2"/>
  <c r="F77" i="2"/>
  <c r="H83" i="2"/>
  <c r="E83" i="2"/>
  <c r="D83" i="2"/>
  <c r="G83" i="2"/>
  <c r="F83" i="2"/>
  <c r="C83" i="2"/>
  <c r="B83" i="2"/>
  <c r="E80" i="2"/>
  <c r="D80" i="2"/>
  <c r="H80" i="2"/>
  <c r="G80" i="2"/>
  <c r="F80" i="2"/>
  <c r="C80" i="2"/>
  <c r="B80" i="2"/>
  <c r="H74" i="2"/>
  <c r="H73" i="2" s="1"/>
  <c r="G74" i="2"/>
  <c r="G73" i="2" s="1"/>
  <c r="F74" i="2"/>
  <c r="F73" i="2" s="1"/>
  <c r="B74" i="2"/>
  <c r="B73" i="2" s="1"/>
  <c r="E74" i="2"/>
  <c r="E73" i="2" s="1"/>
  <c r="D74" i="2"/>
  <c r="D73" i="2" s="1"/>
  <c r="C74" i="2"/>
  <c r="C73" i="2" s="1"/>
  <c r="C89" i="2"/>
  <c r="B89" i="2"/>
  <c r="G94" i="3" l="1"/>
  <c r="G93" i="3" s="1"/>
  <c r="F94" i="3"/>
  <c r="F93" i="3" s="1"/>
  <c r="H94" i="3"/>
  <c r="H93" i="3" s="1"/>
  <c r="E94" i="3"/>
  <c r="E93" i="3" s="1"/>
  <c r="B94" i="3"/>
  <c r="B93" i="3" s="1"/>
  <c r="D94" i="3"/>
  <c r="D93" i="3" s="1"/>
  <c r="C94" i="3"/>
  <c r="C93" i="3" s="1"/>
  <c r="E97" i="3"/>
  <c r="D97" i="3"/>
  <c r="C97" i="3"/>
  <c r="B97" i="3"/>
  <c r="H97" i="3"/>
  <c r="F97" i="3"/>
  <c r="G97" i="3"/>
  <c r="G103" i="3"/>
  <c r="F103" i="3"/>
  <c r="C103" i="3"/>
  <c r="B103" i="3"/>
  <c r="H103" i="3"/>
  <c r="E103" i="3"/>
  <c r="D103" i="3"/>
  <c r="H106" i="3"/>
  <c r="G106" i="3"/>
  <c r="F106" i="3"/>
  <c r="E106" i="3"/>
  <c r="D106" i="3"/>
  <c r="C106" i="3"/>
  <c r="B106" i="3"/>
  <c r="A126" i="3"/>
  <c r="B117" i="3" a="1"/>
  <c r="B123" i="3" a="1"/>
  <c r="B111" i="3" a="1"/>
  <c r="B126" i="3"/>
  <c r="B120" i="3" a="1"/>
  <c r="B114" i="3" a="1"/>
  <c r="C100" i="3"/>
  <c r="B100" i="3"/>
  <c r="F100" i="3"/>
  <c r="H100" i="3"/>
  <c r="G100" i="3"/>
  <c r="E100" i="3"/>
  <c r="D100" i="3"/>
  <c r="D103" i="2"/>
  <c r="C103" i="2"/>
  <c r="B103" i="2"/>
  <c r="E103" i="2"/>
  <c r="H103" i="2"/>
  <c r="G103" i="2"/>
  <c r="F103" i="2"/>
  <c r="B120" i="2" a="1"/>
  <c r="B111" i="2" a="1"/>
  <c r="B123" i="2" a="1"/>
  <c r="B126" i="2"/>
  <c r="B114" i="2" a="1"/>
  <c r="A126" i="2"/>
  <c r="B117" i="2" a="1"/>
  <c r="D94" i="2"/>
  <c r="D93" i="2" s="1"/>
  <c r="C94" i="2"/>
  <c r="C93" i="2" s="1"/>
  <c r="H94" i="2"/>
  <c r="H93" i="2" s="1"/>
  <c r="G94" i="2"/>
  <c r="G93" i="2" s="1"/>
  <c r="F94" i="2"/>
  <c r="F93" i="2" s="1"/>
  <c r="E94" i="2"/>
  <c r="E93" i="2" s="1"/>
  <c r="B94" i="2"/>
  <c r="B93" i="2" s="1"/>
  <c r="H97" i="2"/>
  <c r="G97" i="2"/>
  <c r="D97" i="2"/>
  <c r="C97" i="2"/>
  <c r="E97" i="2"/>
  <c r="B97" i="2"/>
  <c r="F97" i="2"/>
  <c r="H100" i="2"/>
  <c r="G100" i="2"/>
  <c r="F100" i="2"/>
  <c r="D100" i="2"/>
  <c r="C100" i="2"/>
  <c r="E100" i="2"/>
  <c r="B100" i="2"/>
  <c r="H106" i="2"/>
  <c r="G106" i="2"/>
  <c r="F106" i="2"/>
  <c r="B106" i="2"/>
  <c r="E106" i="2"/>
  <c r="D106" i="2"/>
  <c r="C106" i="2"/>
  <c r="E120" i="3" l="1"/>
  <c r="D120" i="3"/>
  <c r="H120" i="3"/>
  <c r="G120" i="3"/>
  <c r="F120" i="3"/>
  <c r="C120" i="3"/>
  <c r="B120" i="3"/>
  <c r="H114" i="3"/>
  <c r="G114" i="3"/>
  <c r="F114" i="3"/>
  <c r="E114" i="3"/>
  <c r="D114" i="3"/>
  <c r="C114" i="3"/>
  <c r="B114" i="3"/>
  <c r="E111" i="3"/>
  <c r="E110" i="3" s="1"/>
  <c r="D111" i="3"/>
  <c r="D110" i="3" s="1"/>
  <c r="F111" i="3"/>
  <c r="F110" i="3" s="1"/>
  <c r="C111" i="3"/>
  <c r="C110" i="3" s="1"/>
  <c r="B111" i="3"/>
  <c r="B110" i="3" s="1"/>
  <c r="H111" i="3"/>
  <c r="H110" i="3" s="1"/>
  <c r="G111" i="3"/>
  <c r="G110" i="3" s="1"/>
  <c r="H123" i="3"/>
  <c r="B123" i="3"/>
  <c r="E123" i="3"/>
  <c r="G123" i="3"/>
  <c r="F123" i="3"/>
  <c r="D123" i="3"/>
  <c r="C123" i="3"/>
  <c r="D117" i="3"/>
  <c r="C117" i="3"/>
  <c r="B117" i="3"/>
  <c r="G117" i="3"/>
  <c r="H117" i="3"/>
  <c r="F117" i="3"/>
  <c r="E117" i="3"/>
  <c r="B143" i="3"/>
  <c r="A143" i="3"/>
  <c r="B137" i="3" a="1"/>
  <c r="B131" i="3" a="1"/>
  <c r="B134" i="3" a="1"/>
  <c r="B128" i="3" a="1"/>
  <c r="B140" i="3" a="1"/>
  <c r="B111" i="2"/>
  <c r="B110" i="2" s="1"/>
  <c r="F111" i="2"/>
  <c r="F110" i="2" s="1"/>
  <c r="E111" i="2"/>
  <c r="E110" i="2" s="1"/>
  <c r="H111" i="2"/>
  <c r="H110" i="2" s="1"/>
  <c r="C111" i="2"/>
  <c r="C110" i="2" s="1"/>
  <c r="G111" i="2"/>
  <c r="G110" i="2" s="1"/>
  <c r="D111" i="2"/>
  <c r="D110" i="2" s="1"/>
  <c r="F114" i="2"/>
  <c r="E114" i="2"/>
  <c r="B114" i="2"/>
  <c r="G114" i="2"/>
  <c r="D114" i="2"/>
  <c r="C114" i="2"/>
  <c r="H114" i="2"/>
  <c r="F123" i="2"/>
  <c r="E123" i="2"/>
  <c r="B123" i="2"/>
  <c r="H123" i="2"/>
  <c r="D123" i="2"/>
  <c r="C123" i="2"/>
  <c r="G123" i="2"/>
  <c r="B120" i="2"/>
  <c r="D120" i="2"/>
  <c r="C120" i="2"/>
  <c r="E120" i="2"/>
  <c r="H120" i="2"/>
  <c r="G120" i="2"/>
  <c r="F120" i="2"/>
  <c r="D117" i="2"/>
  <c r="C117" i="2"/>
  <c r="H117" i="2"/>
  <c r="G117" i="2"/>
  <c r="F117" i="2"/>
  <c r="E117" i="2"/>
  <c r="B117" i="2"/>
  <c r="A143" i="2"/>
  <c r="B131" i="2" a="1"/>
  <c r="B143" i="2"/>
  <c r="B140" i="2" a="1"/>
  <c r="B128" i="2" a="1"/>
  <c r="B134" i="2" a="1"/>
  <c r="B137" i="2" a="1"/>
  <c r="G140" i="3" l="1"/>
  <c r="F140" i="3"/>
  <c r="C140" i="3"/>
  <c r="H140" i="3"/>
  <c r="E140" i="3"/>
  <c r="D140" i="3"/>
  <c r="B140" i="3"/>
  <c r="C128" i="3"/>
  <c r="C127" i="3" s="1"/>
  <c r="B128" i="3"/>
  <c r="B127" i="3" s="1"/>
  <c r="H128" i="3"/>
  <c r="H127" i="3" s="1"/>
  <c r="G128" i="3"/>
  <c r="G127" i="3" s="1"/>
  <c r="F128" i="3"/>
  <c r="F127" i="3" s="1"/>
  <c r="E128" i="3"/>
  <c r="E127" i="3" s="1"/>
  <c r="D128" i="3"/>
  <c r="D127" i="3" s="1"/>
  <c r="H134" i="3"/>
  <c r="G134" i="3"/>
  <c r="F134" i="3"/>
  <c r="E134" i="3"/>
  <c r="D134" i="3"/>
  <c r="C134" i="3"/>
  <c r="B134" i="3"/>
  <c r="G131" i="3"/>
  <c r="F131" i="3"/>
  <c r="D131" i="3"/>
  <c r="C131" i="3"/>
  <c r="B131" i="3"/>
  <c r="H131" i="3"/>
  <c r="E131" i="3"/>
  <c r="C137" i="3"/>
  <c r="B137" i="3"/>
  <c r="D137" i="3"/>
  <c r="G137" i="3"/>
  <c r="H137" i="3"/>
  <c r="E137" i="3"/>
  <c r="F137" i="3"/>
  <c r="B154" i="3" a="1"/>
  <c r="B145" i="3" a="1"/>
  <c r="B157" i="3" a="1"/>
  <c r="B151" i="3" a="1"/>
  <c r="B160" i="3"/>
  <c r="B148" i="3" a="1"/>
  <c r="A160" i="3"/>
  <c r="B157" i="2" a="1"/>
  <c r="B148" i="2" a="1"/>
  <c r="B154" i="2" a="1"/>
  <c r="A160" i="2"/>
  <c r="B151" i="2" a="1"/>
  <c r="B145" i="2" a="1"/>
  <c r="B160" i="2"/>
  <c r="H134" i="2"/>
  <c r="G134" i="2"/>
  <c r="E134" i="2"/>
  <c r="C134" i="2"/>
  <c r="B134" i="2"/>
  <c r="D134" i="2"/>
  <c r="F134" i="2"/>
  <c r="H128" i="2"/>
  <c r="H127" i="2" s="1"/>
  <c r="G128" i="2"/>
  <c r="G127" i="2" s="1"/>
  <c r="F128" i="2"/>
  <c r="F127" i="2" s="1"/>
  <c r="B128" i="2"/>
  <c r="B127" i="2" s="1"/>
  <c r="E128" i="2"/>
  <c r="E127" i="2" s="1"/>
  <c r="D128" i="2"/>
  <c r="D127" i="2" s="1"/>
  <c r="C128" i="2"/>
  <c r="C127" i="2" s="1"/>
  <c r="D137" i="2"/>
  <c r="C137" i="2"/>
  <c r="F137" i="2"/>
  <c r="E137" i="2"/>
  <c r="B137" i="2"/>
  <c r="H137" i="2"/>
  <c r="G137" i="2"/>
  <c r="D140" i="2"/>
  <c r="C140" i="2"/>
  <c r="E140" i="2"/>
  <c r="H140" i="2"/>
  <c r="G140" i="2"/>
  <c r="F140" i="2"/>
  <c r="B140" i="2"/>
  <c r="D131" i="2"/>
  <c r="C131" i="2"/>
  <c r="F131" i="2"/>
  <c r="E131" i="2"/>
  <c r="B131" i="2"/>
  <c r="H131" i="2"/>
  <c r="G131" i="2"/>
  <c r="H154" i="3" l="1"/>
  <c r="G154" i="3"/>
  <c r="F154" i="3"/>
  <c r="E154" i="3"/>
  <c r="D154" i="3"/>
  <c r="C154" i="3"/>
  <c r="B154" i="3"/>
  <c r="B177" i="3" a="1"/>
  <c r="B171" i="3" a="1"/>
  <c r="B165" i="3" a="1"/>
  <c r="B180" i="3"/>
  <c r="B168" i="3" a="1"/>
  <c r="A180" i="3"/>
  <c r="B174" i="3" a="1"/>
  <c r="B162" i="3" a="1"/>
  <c r="E148" i="3"/>
  <c r="D148" i="3"/>
  <c r="H148" i="3"/>
  <c r="G148" i="3"/>
  <c r="F148" i="3"/>
  <c r="C148" i="3"/>
  <c r="B148" i="3"/>
  <c r="H151" i="3"/>
  <c r="D151" i="3"/>
  <c r="C151" i="3"/>
  <c r="B151" i="3"/>
  <c r="G151" i="3"/>
  <c r="F151" i="3"/>
  <c r="E151" i="3"/>
  <c r="E157" i="3"/>
  <c r="D157" i="3"/>
  <c r="B157" i="3"/>
  <c r="G157" i="3"/>
  <c r="H157" i="3"/>
  <c r="F157" i="3"/>
  <c r="C157" i="3"/>
  <c r="F145" i="3"/>
  <c r="F144" i="3" s="1"/>
  <c r="E145" i="3"/>
  <c r="E144" i="3" s="1"/>
  <c r="D145" i="3"/>
  <c r="D144" i="3" s="1"/>
  <c r="C145" i="3"/>
  <c r="C144" i="3" s="1"/>
  <c r="B145" i="3"/>
  <c r="B144" i="3" s="1"/>
  <c r="H145" i="3"/>
  <c r="H144" i="3" s="1"/>
  <c r="G145" i="3"/>
  <c r="G144" i="3" s="1"/>
  <c r="F145" i="2"/>
  <c r="F144" i="2" s="1"/>
  <c r="E145" i="2"/>
  <c r="E144" i="2" s="1"/>
  <c r="G145" i="2"/>
  <c r="G144" i="2" s="1"/>
  <c r="C145" i="2"/>
  <c r="C144" i="2" s="1"/>
  <c r="B145" i="2"/>
  <c r="B144" i="2" s="1"/>
  <c r="H145" i="2"/>
  <c r="H144" i="2" s="1"/>
  <c r="D145" i="2"/>
  <c r="D144" i="2" s="1"/>
  <c r="F151" i="2"/>
  <c r="E151" i="2"/>
  <c r="D151" i="2"/>
  <c r="C151" i="2"/>
  <c r="B151" i="2"/>
  <c r="H151" i="2"/>
  <c r="G151" i="2"/>
  <c r="B177" i="2" a="1"/>
  <c r="B180" i="2"/>
  <c r="B174" i="2" a="1"/>
  <c r="B168" i="2" a="1"/>
  <c r="B162" i="2" a="1"/>
  <c r="B165" i="2" a="1"/>
  <c r="A180" i="2"/>
  <c r="B171" i="2" a="1"/>
  <c r="F154" i="2"/>
  <c r="E154" i="2"/>
  <c r="D154" i="2"/>
  <c r="H154" i="2"/>
  <c r="C154" i="2"/>
  <c r="B154" i="2"/>
  <c r="G154" i="2"/>
  <c r="B148" i="2"/>
  <c r="E148" i="2"/>
  <c r="D148" i="2"/>
  <c r="C148" i="2"/>
  <c r="G148" i="2"/>
  <c r="F148" i="2"/>
  <c r="H148" i="2"/>
  <c r="B157" i="2"/>
  <c r="D157" i="2"/>
  <c r="C157" i="2"/>
  <c r="G157" i="2"/>
  <c r="H157" i="2"/>
  <c r="F157" i="2"/>
  <c r="E157" i="2"/>
  <c r="G168" i="3" l="1"/>
  <c r="F168" i="3"/>
  <c r="H168" i="3"/>
  <c r="E168" i="3"/>
  <c r="D168" i="3"/>
  <c r="C168" i="3"/>
  <c r="B168" i="3"/>
  <c r="D171" i="3"/>
  <c r="C171" i="3"/>
  <c r="B171" i="3"/>
  <c r="G171" i="3"/>
  <c r="F171" i="3"/>
  <c r="H171" i="3"/>
  <c r="E171" i="3"/>
  <c r="C165" i="3"/>
  <c r="B165" i="3"/>
  <c r="F165" i="3"/>
  <c r="E165" i="3"/>
  <c r="D165" i="3"/>
  <c r="H165" i="3"/>
  <c r="G165" i="3"/>
  <c r="B177" i="3"/>
  <c r="C177" i="3"/>
  <c r="H162" i="3"/>
  <c r="H161" i="3" s="1"/>
  <c r="G162" i="3"/>
  <c r="G161" i="3" s="1"/>
  <c r="F162" i="3"/>
  <c r="F161" i="3" s="1"/>
  <c r="C162" i="3"/>
  <c r="C161" i="3" s="1"/>
  <c r="E162" i="3"/>
  <c r="E161" i="3" s="1"/>
  <c r="D162" i="3"/>
  <c r="D161" i="3" s="1"/>
  <c r="B162" i="3"/>
  <c r="B161" i="3" s="1"/>
  <c r="C174" i="3"/>
  <c r="B174" i="3"/>
  <c r="H174" i="3"/>
  <c r="G174" i="3"/>
  <c r="F174" i="3"/>
  <c r="E174" i="3"/>
  <c r="D174" i="3"/>
  <c r="B197" i="3"/>
  <c r="A197" i="3"/>
  <c r="B188" i="3" a="1"/>
  <c r="B182" i="3" a="1"/>
  <c r="B191" i="3" a="1"/>
  <c r="B185" i="3" a="1"/>
  <c r="B194" i="3" a="1"/>
  <c r="F165" i="2"/>
  <c r="E165" i="2"/>
  <c r="H165" i="2"/>
  <c r="D165" i="2"/>
  <c r="C165" i="2"/>
  <c r="G165" i="2"/>
  <c r="B165" i="2"/>
  <c r="H162" i="2"/>
  <c r="H161" i="2" s="1"/>
  <c r="G162" i="2"/>
  <c r="G161" i="2" s="1"/>
  <c r="C162" i="2"/>
  <c r="C161" i="2" s="1"/>
  <c r="E162" i="2"/>
  <c r="E161" i="2" s="1"/>
  <c r="D162" i="2"/>
  <c r="D161" i="2" s="1"/>
  <c r="F162" i="2"/>
  <c r="F161" i="2" s="1"/>
  <c r="B162" i="2"/>
  <c r="B161" i="2" s="1"/>
  <c r="D168" i="2"/>
  <c r="C168" i="2"/>
  <c r="E168" i="2"/>
  <c r="B168" i="2"/>
  <c r="F168" i="2"/>
  <c r="H168" i="2"/>
  <c r="G168" i="2"/>
  <c r="F174" i="2"/>
  <c r="E174" i="2"/>
  <c r="D174" i="2"/>
  <c r="B174" i="2"/>
  <c r="H174" i="2"/>
  <c r="G174" i="2"/>
  <c r="C174" i="2"/>
  <c r="H171" i="2"/>
  <c r="G171" i="2"/>
  <c r="D171" i="2"/>
  <c r="C171" i="2"/>
  <c r="E171" i="2"/>
  <c r="B171" i="2"/>
  <c r="F171" i="2"/>
  <c r="B188" i="2" a="1"/>
  <c r="B182" i="2" a="1"/>
  <c r="A197" i="2"/>
  <c r="B191" i="2" a="1"/>
  <c r="B185" i="2" a="1"/>
  <c r="B194" i="2" a="1"/>
  <c r="B197" i="2"/>
  <c r="C177" i="2"/>
  <c r="B177" i="2"/>
  <c r="H194" i="3" l="1"/>
  <c r="G194" i="3"/>
  <c r="F194" i="3"/>
  <c r="C194" i="3"/>
  <c r="B194" i="3"/>
  <c r="E194" i="3"/>
  <c r="D194" i="3"/>
  <c r="H185" i="3"/>
  <c r="G185" i="3"/>
  <c r="F185" i="3"/>
  <c r="E185" i="3"/>
  <c r="D185" i="3"/>
  <c r="C185" i="3"/>
  <c r="B185" i="3"/>
  <c r="F182" i="3"/>
  <c r="F181" i="3" s="1"/>
  <c r="E182" i="3"/>
  <c r="E181" i="3" s="1"/>
  <c r="B182" i="3"/>
  <c r="B181" i="3" s="1"/>
  <c r="G182" i="3"/>
  <c r="G181" i="3" s="1"/>
  <c r="D182" i="3"/>
  <c r="D181" i="3" s="1"/>
  <c r="H182" i="3"/>
  <c r="H181" i="3" s="1"/>
  <c r="C182" i="3"/>
  <c r="C181" i="3" s="1"/>
  <c r="B188" i="3"/>
  <c r="H188" i="3"/>
  <c r="E188" i="3"/>
  <c r="D188" i="3"/>
  <c r="G188" i="3"/>
  <c r="F188" i="3"/>
  <c r="C188" i="3"/>
  <c r="F191" i="3"/>
  <c r="E191" i="3"/>
  <c r="H191" i="3"/>
  <c r="G191" i="3"/>
  <c r="D191" i="3"/>
  <c r="C191" i="3"/>
  <c r="B191" i="3"/>
  <c r="B202" i="3" a="1"/>
  <c r="B211" i="3" a="1"/>
  <c r="B205" i="3" a="1"/>
  <c r="B199" i="3" a="1"/>
  <c r="B208" i="3" a="1"/>
  <c r="B188" i="2"/>
  <c r="E188" i="2"/>
  <c r="G188" i="2"/>
  <c r="F188" i="2"/>
  <c r="D188" i="2"/>
  <c r="H188" i="2"/>
  <c r="C188" i="2"/>
  <c r="G194" i="2"/>
  <c r="F194" i="2"/>
  <c r="C194" i="2"/>
  <c r="H194" i="2"/>
  <c r="D194" i="2"/>
  <c r="B194" i="2"/>
  <c r="E194" i="2"/>
  <c r="G185" i="2"/>
  <c r="F185" i="2"/>
  <c r="E185" i="2"/>
  <c r="C185" i="2"/>
  <c r="B185" i="2"/>
  <c r="D185" i="2"/>
  <c r="H185" i="2"/>
  <c r="C191" i="2"/>
  <c r="B191" i="2"/>
  <c r="H191" i="2"/>
  <c r="G191" i="2"/>
  <c r="F191" i="2"/>
  <c r="D191" i="2"/>
  <c r="E191" i="2"/>
  <c r="B208" i="2" a="1"/>
  <c r="B199" i="2" a="1"/>
  <c r="B202" i="2" a="1"/>
  <c r="B211" i="2" a="1"/>
  <c r="B205" i="2" a="1"/>
  <c r="C182" i="2"/>
  <c r="C181" i="2" s="1"/>
  <c r="B182" i="2"/>
  <c r="B181" i="2" s="1"/>
  <c r="D182" i="2"/>
  <c r="D181" i="2" s="1"/>
  <c r="G182" i="2"/>
  <c r="G181" i="2" s="1"/>
  <c r="E182" i="2"/>
  <c r="E181" i="2" s="1"/>
  <c r="H182" i="2"/>
  <c r="H181" i="2" s="1"/>
  <c r="F182" i="2"/>
  <c r="F181" i="2" s="1"/>
  <c r="D208" i="3" l="1"/>
  <c r="C208" i="3"/>
  <c r="H208" i="3"/>
  <c r="E208" i="3"/>
  <c r="B208" i="3"/>
  <c r="G208" i="3"/>
  <c r="F208" i="3"/>
  <c r="H202" i="3"/>
  <c r="G202" i="3"/>
  <c r="B202" i="3"/>
  <c r="E202" i="3"/>
  <c r="D202" i="3"/>
  <c r="F202" i="3"/>
  <c r="C202" i="3"/>
  <c r="H205" i="3"/>
  <c r="G205" i="3"/>
  <c r="F205" i="3"/>
  <c r="E205" i="3"/>
  <c r="D205" i="3"/>
  <c r="C205" i="3"/>
  <c r="B205" i="3"/>
  <c r="D199" i="3"/>
  <c r="D198" i="3" s="1"/>
  <c r="C199" i="3"/>
  <c r="C198" i="3" s="1"/>
  <c r="H199" i="3"/>
  <c r="H198" i="3" s="1"/>
  <c r="G199" i="3"/>
  <c r="G198" i="3" s="1"/>
  <c r="F199" i="3"/>
  <c r="F198" i="3" s="1"/>
  <c r="E199" i="3"/>
  <c r="E198" i="3" s="1"/>
  <c r="B199" i="3"/>
  <c r="B198" i="3" s="1"/>
  <c r="H211" i="3"/>
  <c r="G211" i="3"/>
  <c r="F211" i="3"/>
  <c r="E211" i="3"/>
  <c r="D211" i="3"/>
  <c r="C211" i="3"/>
  <c r="B211" i="3"/>
  <c r="E211" i="2"/>
  <c r="D211" i="2"/>
  <c r="H211" i="2"/>
  <c r="G211" i="2"/>
  <c r="F211" i="2"/>
  <c r="C211" i="2"/>
  <c r="B211" i="2"/>
  <c r="H199" i="2"/>
  <c r="H198" i="2" s="1"/>
  <c r="G199" i="2"/>
  <c r="G198" i="2" s="1"/>
  <c r="D199" i="2"/>
  <c r="D198" i="2" s="1"/>
  <c r="B199" i="2"/>
  <c r="B198" i="2" s="1"/>
  <c r="F199" i="2"/>
  <c r="F198" i="2" s="1"/>
  <c r="E199" i="2"/>
  <c r="E198" i="2" s="1"/>
  <c r="C199" i="2"/>
  <c r="C198" i="2" s="1"/>
  <c r="B208" i="2"/>
  <c r="E208" i="2"/>
  <c r="H208" i="2"/>
  <c r="G208" i="2"/>
  <c r="F208" i="2"/>
  <c r="D208" i="2"/>
  <c r="C208" i="2"/>
  <c r="E202" i="2"/>
  <c r="D202" i="2"/>
  <c r="B202" i="2"/>
  <c r="G202" i="2"/>
  <c r="C202" i="2"/>
  <c r="F202" i="2"/>
  <c r="H202" i="2"/>
  <c r="H205" i="2"/>
  <c r="G205" i="2"/>
  <c r="F205" i="2"/>
  <c r="D205" i="2"/>
  <c r="E205" i="2"/>
  <c r="C205" i="2"/>
  <c r="B205" i="2"/>
  <c r="H12" i="3"/>
  <c r="G12" i="3"/>
  <c r="F12" i="3"/>
  <c r="E12" i="3"/>
  <c r="D12" i="3"/>
  <c r="C12" i="3"/>
  <c r="H9" i="3"/>
  <c r="G9" i="3"/>
  <c r="F9" i="3"/>
  <c r="E9" i="3"/>
  <c r="D9" i="3"/>
  <c r="C9" i="3"/>
  <c r="H12" i="2"/>
  <c r="G12" i="2"/>
  <c r="F12" i="2"/>
  <c r="E12" i="2"/>
  <c r="D12" i="2"/>
  <c r="C12" i="2"/>
  <c r="H9" i="2"/>
  <c r="G9" i="2"/>
  <c r="F9" i="2"/>
  <c r="E9" i="2"/>
  <c r="D9" i="2"/>
  <c r="C9" i="2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<sst xmlns="http://schemas.openxmlformats.org/spreadsheetml/2006/main" count="348" uniqueCount="78">
  <si>
    <t>日曜日</t>
  </si>
  <si>
    <t>メモ:</t>
  </si>
  <si>
    <t>4月</t>
  </si>
  <si>
    <t>5月</t>
  </si>
  <si>
    <t>午前</t>
    <rPh sb="0" eb="2">
      <t>ｺﾞｾﾞﾝ</t>
    </rPh>
    <phoneticPr fontId="8" type="noConversion"/>
  </si>
  <si>
    <t>午後</t>
    <rPh sb="0" eb="2">
      <t>ｺﾞｺﾞ</t>
    </rPh>
    <phoneticPr fontId="8" type="noConversion"/>
  </si>
  <si>
    <t>○○支部活動予定表</t>
    <rPh sb="2" eb="4">
      <t>シブ</t>
    </rPh>
    <rPh sb="4" eb="6">
      <t>カツドウ</t>
    </rPh>
    <rPh sb="6" eb="9">
      <t>ヨテイヒョウ</t>
    </rPh>
    <phoneticPr fontId="2"/>
  </si>
  <si>
    <t>教室（こばと幼）</t>
    <rPh sb="0" eb="2">
      <t>キョウシツ</t>
    </rPh>
    <rPh sb="6" eb="7">
      <t>ヨウ</t>
    </rPh>
    <phoneticPr fontId="2"/>
  </si>
  <si>
    <t>教室（○○小）</t>
    <rPh sb="0" eb="2">
      <t>キョウシツ</t>
    </rPh>
    <rPh sb="5" eb="6">
      <t>ショウ</t>
    </rPh>
    <phoneticPr fontId="2"/>
  </si>
  <si>
    <t>　</t>
    <phoneticPr fontId="2"/>
  </si>
  <si>
    <t>○○地区</t>
    <rPh sb="2" eb="4">
      <t>チク</t>
    </rPh>
    <phoneticPr fontId="2"/>
  </si>
  <si>
    <t>高齢者○○クラブ</t>
    <rPh sb="0" eb="3">
      <t>コウレイシャ</t>
    </rPh>
    <phoneticPr fontId="2"/>
  </si>
  <si>
    <t>安管講習</t>
    <rPh sb="0" eb="2">
      <t>アンカン</t>
    </rPh>
    <rPh sb="2" eb="4">
      <t>コウシュウ</t>
    </rPh>
    <phoneticPr fontId="2"/>
  </si>
  <si>
    <t>○○交差点</t>
    <rPh sb="2" eb="5">
      <t>コウサテン</t>
    </rPh>
    <phoneticPr fontId="2"/>
  </si>
  <si>
    <t>イオン○○</t>
    <phoneticPr fontId="2"/>
  </si>
  <si>
    <t>高岡町キャンペーン</t>
    <rPh sb="0" eb="2">
      <t>タカオカ</t>
    </rPh>
    <rPh sb="2" eb="3">
      <t>チョウ</t>
    </rPh>
    <phoneticPr fontId="2"/>
  </si>
  <si>
    <t>綾町キャンペーン</t>
    <rPh sb="0" eb="1">
      <t>アヤ</t>
    </rPh>
    <rPh sb="1" eb="2">
      <t>チョウ</t>
    </rPh>
    <phoneticPr fontId="2"/>
  </si>
  <si>
    <t>八代中学校</t>
    <rPh sb="0" eb="2">
      <t>ヤツシロ</t>
    </rPh>
    <rPh sb="2" eb="5">
      <t>チュウガッコウ</t>
    </rPh>
    <phoneticPr fontId="2"/>
  </si>
  <si>
    <t>本庄中学校</t>
    <rPh sb="0" eb="2">
      <t>ホンジョウ</t>
    </rPh>
    <rPh sb="2" eb="5">
      <t>チュウガッコウ</t>
    </rPh>
    <phoneticPr fontId="2"/>
  </si>
  <si>
    <t>本庄小学校</t>
    <rPh sb="0" eb="2">
      <t>ホンジョウ</t>
    </rPh>
    <rPh sb="2" eb="5">
      <t>ショウガッコウ</t>
    </rPh>
    <phoneticPr fontId="2"/>
  </si>
  <si>
    <t>高岡中学校</t>
    <rPh sb="0" eb="2">
      <t>タカオカ</t>
    </rPh>
    <rPh sb="2" eb="5">
      <t>チュウガッコウ</t>
    </rPh>
    <phoneticPr fontId="2"/>
  </si>
  <si>
    <t>森永小学校</t>
    <rPh sb="0" eb="2">
      <t>モリナガ</t>
    </rPh>
    <rPh sb="2" eb="5">
      <t>ショウガッコウ</t>
    </rPh>
    <phoneticPr fontId="2"/>
  </si>
  <si>
    <t>高岡小学校</t>
    <rPh sb="0" eb="2">
      <t>タカオカ</t>
    </rPh>
    <rPh sb="2" eb="5">
      <t>ショウガッコウ</t>
    </rPh>
    <phoneticPr fontId="2"/>
  </si>
  <si>
    <t>穆佐小学校</t>
    <rPh sb="0" eb="2">
      <t>ムカサ</t>
    </rPh>
    <rPh sb="2" eb="5">
      <t>ショウガッコウ</t>
    </rPh>
    <phoneticPr fontId="2"/>
  </si>
  <si>
    <t>木脇小学校</t>
    <rPh sb="0" eb="2">
      <t>キワキ</t>
    </rPh>
    <rPh sb="2" eb="5">
      <t>ショウガッコウ</t>
    </rPh>
    <phoneticPr fontId="2"/>
  </si>
  <si>
    <t>八代小学校</t>
    <rPh sb="0" eb="2">
      <t>ヤツシロ</t>
    </rPh>
    <rPh sb="2" eb="5">
      <t>ショウガッコウ</t>
    </rPh>
    <phoneticPr fontId="2"/>
  </si>
  <si>
    <t>昭和の日</t>
    <rPh sb="0" eb="2">
      <t>ショウワ</t>
    </rPh>
    <rPh sb="3" eb="4">
      <t>ヒ</t>
    </rPh>
    <phoneticPr fontId="2"/>
  </si>
  <si>
    <t>高岡支部活動予定表</t>
    <rPh sb="0" eb="2">
      <t>タカオカ</t>
    </rPh>
    <rPh sb="2" eb="4">
      <t>シブ</t>
    </rPh>
    <rPh sb="4" eb="6">
      <t>カツドウ</t>
    </rPh>
    <rPh sb="6" eb="9">
      <t>ヨテイヒョウ</t>
    </rPh>
    <phoneticPr fontId="2"/>
  </si>
  <si>
    <t>みどりの日</t>
    <rPh sb="4" eb="5">
      <t>ヒ</t>
    </rPh>
    <phoneticPr fontId="2"/>
  </si>
  <si>
    <t>こどもの日</t>
    <rPh sb="4" eb="5">
      <t>ヒ</t>
    </rPh>
    <phoneticPr fontId="2"/>
  </si>
  <si>
    <t>振替休日</t>
    <rPh sb="0" eb="4">
      <t>フリカエキュウジツ</t>
    </rPh>
    <phoneticPr fontId="2"/>
  </si>
  <si>
    <t>高齢者大学</t>
    <rPh sb="0" eb="3">
      <t>コウレイシャ</t>
    </rPh>
    <rPh sb="3" eb="5">
      <t>ダイガク</t>
    </rPh>
    <phoneticPr fontId="2"/>
  </si>
  <si>
    <t>高岡幼稚園</t>
    <rPh sb="0" eb="2">
      <t>タカオカ</t>
    </rPh>
    <rPh sb="2" eb="5">
      <t>ヨウチエン</t>
    </rPh>
    <phoneticPr fontId="2"/>
  </si>
  <si>
    <t>北俣こども園</t>
    <rPh sb="0" eb="2">
      <t>キタマタ</t>
    </rPh>
    <rPh sb="5" eb="6">
      <t>エン</t>
    </rPh>
    <phoneticPr fontId="2"/>
  </si>
  <si>
    <t>国富東保育園</t>
    <rPh sb="0" eb="2">
      <t>クニトミ</t>
    </rPh>
    <rPh sb="2" eb="3">
      <t>ヒガシ</t>
    </rPh>
    <rPh sb="3" eb="6">
      <t>ホイクエン</t>
    </rPh>
    <phoneticPr fontId="2"/>
  </si>
  <si>
    <t>木脇保育園</t>
    <rPh sb="0" eb="2">
      <t>キワキ</t>
    </rPh>
    <rPh sb="2" eb="5">
      <t>ホイクエン</t>
    </rPh>
    <phoneticPr fontId="2"/>
  </si>
  <si>
    <t>宮崎県子ども自転車大会</t>
    <rPh sb="0" eb="3">
      <t>ミヤザキケン</t>
    </rPh>
    <rPh sb="3" eb="4">
      <t>コ</t>
    </rPh>
    <rPh sb="6" eb="9">
      <t>ジテンシャ</t>
    </rPh>
    <rPh sb="9" eb="11">
      <t>タイカイ</t>
    </rPh>
    <phoneticPr fontId="2"/>
  </si>
  <si>
    <t>父の日</t>
    <rPh sb="0" eb="1">
      <t>チチ</t>
    </rPh>
    <rPh sb="2" eb="3">
      <t>ヒ</t>
    </rPh>
    <phoneticPr fontId="2"/>
  </si>
  <si>
    <t>母の日</t>
    <rPh sb="0" eb="1">
      <t>ハハ</t>
    </rPh>
    <rPh sb="2" eb="3">
      <t>ヒ</t>
    </rPh>
    <phoneticPr fontId="2"/>
  </si>
  <si>
    <t>高岡地区交流センター</t>
    <rPh sb="0" eb="2">
      <t>タカオカ</t>
    </rPh>
    <rPh sb="2" eb="4">
      <t>チク</t>
    </rPh>
    <rPh sb="4" eb="6">
      <t>コウリュウ</t>
    </rPh>
    <phoneticPr fontId="2"/>
  </si>
  <si>
    <t>倉輪公民館</t>
    <rPh sb="0" eb="2">
      <t>クラワ</t>
    </rPh>
    <rPh sb="2" eb="5">
      <t>コウミンカン</t>
    </rPh>
    <phoneticPr fontId="2"/>
  </si>
  <si>
    <t>南城寺自治公民館</t>
    <rPh sb="0" eb="3">
      <t>ナンジョウジ</t>
    </rPh>
    <rPh sb="3" eb="5">
      <t>ジチ</t>
    </rPh>
    <rPh sb="5" eb="8">
      <t>コウミンカン</t>
    </rPh>
    <phoneticPr fontId="2"/>
  </si>
  <si>
    <t>四枝公民館</t>
    <rPh sb="0" eb="1">
      <t>ヨン</t>
    </rPh>
    <rPh sb="1" eb="2">
      <t>エダ</t>
    </rPh>
    <rPh sb="2" eb="5">
      <t>コウミンカン</t>
    </rPh>
    <phoneticPr fontId="2"/>
  </si>
  <si>
    <t>上畑公民館</t>
    <rPh sb="0" eb="1">
      <t>ウエ</t>
    </rPh>
    <rPh sb="1" eb="2">
      <t>ハタ</t>
    </rPh>
    <rPh sb="2" eb="5">
      <t>コウミンカン</t>
    </rPh>
    <phoneticPr fontId="2"/>
  </si>
  <si>
    <t>海の日</t>
    <rPh sb="0" eb="1">
      <t>ウミ</t>
    </rPh>
    <rPh sb="2" eb="3">
      <t>ヒ</t>
    </rPh>
    <phoneticPr fontId="2"/>
  </si>
  <si>
    <t>山の日</t>
    <rPh sb="0" eb="1">
      <t>ヤマ</t>
    </rPh>
    <rPh sb="2" eb="3">
      <t>ヒ</t>
    </rPh>
    <phoneticPr fontId="2"/>
  </si>
  <si>
    <t>東中坪公民館</t>
    <rPh sb="0" eb="1">
      <t>ヒガシ</t>
    </rPh>
    <rPh sb="1" eb="3">
      <t>ナカツボ</t>
    </rPh>
    <rPh sb="3" eb="6">
      <t>コウミンカン</t>
    </rPh>
    <phoneticPr fontId="2"/>
  </si>
  <si>
    <t>立町公民館</t>
    <rPh sb="0" eb="2">
      <t>タテマチ</t>
    </rPh>
    <rPh sb="2" eb="5">
      <t>コウミンカン</t>
    </rPh>
    <phoneticPr fontId="2"/>
  </si>
  <si>
    <t>小山田コミュニティーセンター</t>
    <rPh sb="0" eb="1">
      <t>コ</t>
    </rPh>
    <rPh sb="1" eb="3">
      <t>ヤマダ</t>
    </rPh>
    <phoneticPr fontId="2"/>
  </si>
  <si>
    <t>麓公民館</t>
    <rPh sb="0" eb="1">
      <t>フモト</t>
    </rPh>
    <rPh sb="1" eb="4">
      <t>コウミンカン</t>
    </rPh>
    <phoneticPr fontId="2"/>
  </si>
  <si>
    <t>敬老の日</t>
    <rPh sb="0" eb="2">
      <t>ケイロウ</t>
    </rPh>
    <rPh sb="3" eb="4">
      <t>ヒ</t>
    </rPh>
    <phoneticPr fontId="2"/>
  </si>
  <si>
    <t>国民の休日</t>
    <rPh sb="0" eb="2">
      <t>コクミン</t>
    </rPh>
    <rPh sb="3" eb="5">
      <t>キュウジツ</t>
    </rPh>
    <phoneticPr fontId="2"/>
  </si>
  <si>
    <t>秋分の日</t>
    <rPh sb="0" eb="2">
      <t>シュウブン</t>
    </rPh>
    <rPh sb="3" eb="4">
      <t>ヒ</t>
    </rPh>
    <phoneticPr fontId="2"/>
  </si>
  <si>
    <t>スポーツの日</t>
    <rPh sb="5" eb="6">
      <t>ヒ</t>
    </rPh>
    <phoneticPr fontId="2"/>
  </si>
  <si>
    <t>文化の日</t>
    <rPh sb="0" eb="2">
      <t>ブンカ</t>
    </rPh>
    <rPh sb="3" eb="4">
      <t>ヒ</t>
    </rPh>
    <phoneticPr fontId="2"/>
  </si>
  <si>
    <t>勤労感謝の日</t>
    <rPh sb="0" eb="2">
      <t>キンロウ</t>
    </rPh>
    <rPh sb="2" eb="4">
      <t>カンシャ</t>
    </rPh>
    <rPh sb="5" eb="6">
      <t>ヒ</t>
    </rPh>
    <phoneticPr fontId="2"/>
  </si>
  <si>
    <t>南麓公民館</t>
    <rPh sb="0" eb="1">
      <t>ミナミ</t>
    </rPh>
    <rPh sb="1" eb="2">
      <t>フモト</t>
    </rPh>
    <rPh sb="2" eb="5">
      <t>コウミンカン</t>
    </rPh>
    <phoneticPr fontId="2"/>
  </si>
  <si>
    <t>宮谷公民館</t>
    <rPh sb="0" eb="2">
      <t>ミヤタニ</t>
    </rPh>
    <rPh sb="2" eb="5">
      <t>コウミンカン</t>
    </rPh>
    <phoneticPr fontId="2"/>
  </si>
  <si>
    <t>二反野公民館</t>
    <rPh sb="0" eb="1">
      <t>ニ</t>
    </rPh>
    <rPh sb="1" eb="2">
      <t>ハン</t>
    </rPh>
    <rPh sb="2" eb="3">
      <t>ノ</t>
    </rPh>
    <rPh sb="3" eb="6">
      <t>コウミンカン</t>
    </rPh>
    <phoneticPr fontId="2"/>
  </si>
  <si>
    <t>田之平地区</t>
    <rPh sb="0" eb="1">
      <t>タ</t>
    </rPh>
    <rPh sb="1" eb="2">
      <t>ノ</t>
    </rPh>
    <rPh sb="2" eb="3">
      <t>ヒラ</t>
    </rPh>
    <rPh sb="3" eb="5">
      <t>チク</t>
    </rPh>
    <phoneticPr fontId="2"/>
  </si>
  <si>
    <t>成人の日</t>
    <rPh sb="0" eb="2">
      <t>セイジン</t>
    </rPh>
    <rPh sb="3" eb="4">
      <t>ヒ</t>
    </rPh>
    <phoneticPr fontId="2"/>
  </si>
  <si>
    <t>建国記念日</t>
    <rPh sb="0" eb="2">
      <t>ケンコク</t>
    </rPh>
    <rPh sb="2" eb="5">
      <t>キネンビ</t>
    </rPh>
    <phoneticPr fontId="2"/>
  </si>
  <si>
    <t>天皇誕生日</t>
    <rPh sb="0" eb="2">
      <t>テンノウ</t>
    </rPh>
    <rPh sb="2" eb="5">
      <t>タンジョウビ</t>
    </rPh>
    <phoneticPr fontId="2"/>
  </si>
  <si>
    <t>仕事始め</t>
    <rPh sb="0" eb="3">
      <t>シゴトハジ</t>
    </rPh>
    <phoneticPr fontId="2"/>
  </si>
  <si>
    <t>仕事納め</t>
    <rPh sb="0" eb="2">
      <t>シゴト</t>
    </rPh>
    <rPh sb="2" eb="3">
      <t>オサ</t>
    </rPh>
    <phoneticPr fontId="2"/>
  </si>
  <si>
    <t>西中坪公民館</t>
    <rPh sb="0" eb="1">
      <t>ニシ</t>
    </rPh>
    <rPh sb="1" eb="3">
      <t>ナカツボ</t>
    </rPh>
    <rPh sb="3" eb="6">
      <t>コウミンカン</t>
    </rPh>
    <phoneticPr fontId="2"/>
  </si>
  <si>
    <t>古屋公民館</t>
    <rPh sb="0" eb="2">
      <t>フルヤ</t>
    </rPh>
    <rPh sb="2" eb="5">
      <t>コウミンカン</t>
    </rPh>
    <phoneticPr fontId="2"/>
  </si>
  <si>
    <t>尾立公民館</t>
    <rPh sb="0" eb="2">
      <t>オダテ</t>
    </rPh>
    <rPh sb="2" eb="5">
      <t>コウミンカン</t>
    </rPh>
    <phoneticPr fontId="2"/>
  </si>
  <si>
    <t>北麓公民館</t>
    <rPh sb="0" eb="2">
      <t>キタフモト</t>
    </rPh>
    <rPh sb="2" eb="5">
      <t>コウミンカン</t>
    </rPh>
    <phoneticPr fontId="2"/>
  </si>
  <si>
    <t>宮原公民館</t>
    <rPh sb="0" eb="1">
      <t>ミヤ</t>
    </rPh>
    <rPh sb="1" eb="2">
      <t>ハラ</t>
    </rPh>
    <rPh sb="2" eb="5">
      <t>コウミンカン</t>
    </rPh>
    <phoneticPr fontId="2"/>
  </si>
  <si>
    <t>祇園台自治公民館</t>
    <rPh sb="0" eb="3">
      <t>ギオンダイ</t>
    </rPh>
    <rPh sb="3" eb="5">
      <t>ジチ</t>
    </rPh>
    <rPh sb="5" eb="8">
      <t>コウミンカン</t>
    </rPh>
    <phoneticPr fontId="2"/>
  </si>
  <si>
    <t>上倉自治公民館</t>
    <rPh sb="0" eb="1">
      <t>カミ</t>
    </rPh>
    <rPh sb="1" eb="2">
      <t>クラ</t>
    </rPh>
    <rPh sb="2" eb="4">
      <t>ジチ</t>
    </rPh>
    <rPh sb="4" eb="7">
      <t>コウミンカン</t>
    </rPh>
    <phoneticPr fontId="2"/>
  </si>
  <si>
    <t>高岡安管講習会</t>
    <rPh sb="0" eb="2">
      <t>タカオカ</t>
    </rPh>
    <rPh sb="2" eb="4">
      <t>アンカン</t>
    </rPh>
    <rPh sb="4" eb="7">
      <t>コウシュウカイ</t>
    </rPh>
    <phoneticPr fontId="2"/>
  </si>
  <si>
    <t>同上</t>
    <rPh sb="0" eb="2">
      <t>ドウジョウ</t>
    </rPh>
    <phoneticPr fontId="2"/>
  </si>
  <si>
    <t>指導員研修会</t>
    <rPh sb="0" eb="3">
      <t>シドウイン</t>
    </rPh>
    <rPh sb="3" eb="6">
      <t>ケンシュウカイ</t>
    </rPh>
    <phoneticPr fontId="2"/>
  </si>
  <si>
    <t>自転車大会準備</t>
    <rPh sb="0" eb="3">
      <t>ジテンシャ</t>
    </rPh>
    <rPh sb="3" eb="5">
      <t>タイカイ</t>
    </rPh>
    <rPh sb="5" eb="7">
      <t>ジュンビ</t>
    </rPh>
    <phoneticPr fontId="2"/>
  </si>
  <si>
    <t>国富町キャンペーン</t>
    <rPh sb="0" eb="3">
      <t>クニトミチョウ</t>
    </rPh>
    <phoneticPr fontId="2"/>
  </si>
  <si>
    <t>的野営農研修施設</t>
    <rPh sb="0" eb="2">
      <t>マトノ</t>
    </rPh>
    <rPh sb="2" eb="4">
      <t>エイノウ</t>
    </rPh>
    <rPh sb="4" eb="6">
      <t>ケンシュウ</t>
    </rPh>
    <rPh sb="6" eb="8">
      <t>シセツ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</si>
</sst>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dd"/>
    <numFmt numFmtId="177" formatCode="[$-F800]dddd\,\ mmmm\ dd\,\ yyyy"/>
  </numFmts>
  <fonts count="16" x14ac:knownFonts="1">
    <font>
      <sz val="11"/>
      <name val="Meiryo UI"/>
      <family val="2"/>
    </font>
    <font>
      <sz val="11"/>
      <name val="Meiryo UI"/>
      <family val="2"/>
    </font>
    <font>
      <sz val="6"/>
      <name val="ＭＳ Ｐゴシック"/>
      <family val="3"/>
      <charset val="128"/>
    </font>
    <font>
      <b/>
      <sz val="28"/>
      <color theme="0"/>
      <name val="Meiryo UI"/>
      <family val="2"/>
    </font>
    <font>
      <sz val="36"/>
      <color theme="4" tint="-0.24994659260841701"/>
      <name val="Meiryo UI"/>
      <family val="2"/>
    </font>
    <font>
      <sz val="10"/>
      <name val="Meiryo UI"/>
      <family val="2"/>
    </font>
    <font>
      <b/>
      <sz val="11"/>
      <color theme="0"/>
      <name val="Meiryo UI"/>
      <family val="2"/>
    </font>
    <font>
      <sz val="16"/>
      <color theme="1"/>
      <name val="Meiryo UI"/>
      <family val="2"/>
    </font>
    <font>
      <sz val="8"/>
      <name val="Arial"/>
      <family val="2"/>
    </font>
    <font>
      <sz val="11"/>
      <color theme="1"/>
      <name val="Meiryo UI"/>
      <family val="2"/>
    </font>
    <font>
      <sz val="16"/>
      <name val="Meiryo UI"/>
      <family val="2"/>
    </font>
    <font>
      <sz val="14"/>
      <name val="Meiryo UI"/>
      <family val="3"/>
      <charset val="128"/>
    </font>
    <font>
      <sz val="20"/>
      <name val="Meiryo UI"/>
      <family val="3"/>
      <charset val="128"/>
    </font>
    <font>
      <sz val="16"/>
      <color rgb="FFFF0000"/>
      <name val="Meiryo UI"/>
      <family val="2"/>
    </font>
    <font>
      <sz val="11"/>
      <color rgb="FFFF0000"/>
      <name val="Meiryo UI"/>
      <family val="2"/>
    </font>
    <font>
      <sz val="16"/>
      <color theme="5"/>
      <name val="Meiryo UI"/>
      <family val="2"/>
    </font>
  </fonts>
  <fills count="1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/>
        <bgColor indexed="64"/>
      </patternFill>
    </fill>
  </fills>
  <borders count="15">
    <border>
      <left/>
      <right/>
      <top/>
      <bottom/>
      <diagonal/>
    </border>
    <border>
      <left/>
      <right style="thick">
        <color theme="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 tint="-0.14993743705557422"/>
      </right>
      <top style="thin">
        <color theme="0" tint="-0.14996795556505021"/>
      </top>
      <bottom/>
      <diagonal/>
    </border>
    <border>
      <left style="thin">
        <color theme="0" tint="-0.14996795556505021"/>
      </left>
      <right/>
      <top style="thin">
        <color theme="0" tint="-0.14993743705557422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theme="0" tint="-0.14996795556505021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Dot">
        <color indexed="64"/>
      </bottom>
      <diagonal/>
    </border>
  </borders>
  <cellStyleXfs count="8">
    <xf numFmtId="0" fontId="0" fillId="0" borderId="0" applyFill="0" applyBorder="0" applyProtection="0"/>
    <xf numFmtId="0" fontId="3" fillId="3" borderId="0" applyNumberFormat="0" applyBorder="0" applyProtection="0">
      <alignment horizontal="center"/>
    </xf>
    <xf numFmtId="0" fontId="4" fillId="0" borderId="0" applyNumberFormat="0" applyFill="0" applyProtection="0">
      <alignment horizontal="left" indent="3"/>
    </xf>
    <xf numFmtId="0" fontId="6" fillId="4" borderId="1" applyNumberFormat="0" applyProtection="0">
      <alignment horizontal="left" vertical="center" indent="1"/>
    </xf>
    <xf numFmtId="0" fontId="6" fillId="3" borderId="1" applyNumberFormat="0" applyProtection="0">
      <alignment horizontal="left" indent="1"/>
    </xf>
    <xf numFmtId="176" fontId="7" fillId="0" borderId="3" applyFill="0" applyProtection="0">
      <alignment horizontal="left" vertical="center" wrapText="1" indent="1"/>
    </xf>
    <xf numFmtId="176" fontId="1" fillId="0" borderId="4" applyNumberFormat="0" applyFill="0" applyProtection="0">
      <alignment horizontal="left" vertical="center" wrapText="1" indent="1"/>
    </xf>
    <xf numFmtId="176" fontId="9" fillId="0" borderId="9" applyFill="0" applyProtection="0">
      <alignment horizontal="left" vertical="top" wrapText="1" indent="1"/>
    </xf>
  </cellStyleXfs>
  <cellXfs count="68">
    <xf numFmtId="0" fontId="0" fillId="0" borderId="0" xfId="0"/>
    <xf numFmtId="0" fontId="6" fillId="4" borderId="1" xfId="3">
      <alignment horizontal="left" vertical="center" indent="1"/>
    </xf>
    <xf numFmtId="0" fontId="6" fillId="3" borderId="1" xfId="4" applyAlignment="1">
      <alignment horizontal="left" vertical="center" indent="1"/>
    </xf>
    <xf numFmtId="176" fontId="7" fillId="0" borderId="2" xfId="5" applyFill="1" applyBorder="1" applyAlignment="1">
      <alignment horizontal="left" vertical="center" shrinkToFit="1"/>
    </xf>
    <xf numFmtId="0" fontId="3" fillId="3" borderId="0" xfId="1" applyAlignment="1">
      <alignment horizontal="center" shrinkToFit="1"/>
    </xf>
    <xf numFmtId="0" fontId="6" fillId="4" borderId="1" xfId="3" applyAlignment="1">
      <alignment horizontal="left" vertical="center" shrinkToFit="1"/>
    </xf>
    <xf numFmtId="0" fontId="6" fillId="3" borderId="1" xfId="4" applyAlignment="1">
      <alignment horizontal="left" vertical="center" shrinkToFit="1"/>
    </xf>
    <xf numFmtId="0" fontId="6" fillId="4" borderId="2" xfId="3" applyBorder="1" applyAlignment="1">
      <alignment horizontal="left" vertical="center" shrinkToFit="1"/>
    </xf>
    <xf numFmtId="0" fontId="6" fillId="3" borderId="2" xfId="4" applyBorder="1" applyAlignment="1">
      <alignment horizontal="left" vertical="center" shrinkToFit="1"/>
    </xf>
    <xf numFmtId="0" fontId="3" fillId="3" borderId="11" xfId="1" applyBorder="1" applyAlignment="1">
      <alignment horizontal="center" shrinkToFit="1"/>
    </xf>
    <xf numFmtId="0" fontId="6" fillId="3" borderId="10" xfId="4" applyBorder="1" applyAlignment="1">
      <alignment horizontal="left" vertical="center" shrinkToFit="1"/>
    </xf>
    <xf numFmtId="0" fontId="6" fillId="4" borderId="10" xfId="3" applyBorder="1" applyAlignment="1">
      <alignment horizontal="left" vertical="center" shrinkToFit="1"/>
    </xf>
    <xf numFmtId="0" fontId="3" fillId="3" borderId="6" xfId="1" applyBorder="1" applyAlignment="1">
      <alignment horizontal="center" shrinkToFit="1"/>
    </xf>
    <xf numFmtId="0" fontId="4" fillId="0" borderId="7" xfId="2" applyBorder="1" applyAlignment="1">
      <alignment horizontal="left" shrinkToFit="1"/>
    </xf>
    <xf numFmtId="177" fontId="0" fillId="0" borderId="2" xfId="6" applyNumberFormat="1" applyFont="1" applyBorder="1" applyAlignment="1">
      <alignment horizontal="left" vertical="center" shrinkToFit="1"/>
    </xf>
    <xf numFmtId="177" fontId="1" fillId="0" borderId="2" xfId="6" applyNumberFormat="1" applyBorder="1" applyAlignment="1">
      <alignment horizontal="left" vertical="center" shrinkToFit="1"/>
    </xf>
    <xf numFmtId="0" fontId="4" fillId="0" borderId="12" xfId="2" applyBorder="1" applyAlignment="1">
      <alignment horizontal="left" shrinkToFit="1"/>
    </xf>
    <xf numFmtId="0" fontId="4" fillId="0" borderId="0" xfId="2" applyAlignment="1">
      <alignment horizontal="left" shrinkToFit="1"/>
    </xf>
    <xf numFmtId="177" fontId="0" fillId="0" borderId="11" xfId="6" applyNumberFormat="1" applyFont="1" applyBorder="1" applyAlignment="1">
      <alignment horizontal="left" vertical="center" shrinkToFit="1"/>
    </xf>
    <xf numFmtId="177" fontId="0" fillId="0" borderId="12" xfId="6" applyNumberFormat="1" applyFont="1" applyBorder="1" applyAlignment="1">
      <alignment horizontal="left" vertical="center" shrinkToFit="1"/>
    </xf>
    <xf numFmtId="177" fontId="0" fillId="0" borderId="13" xfId="6" applyNumberFormat="1" applyFont="1" applyBorder="1" applyAlignment="1">
      <alignment horizontal="left" vertical="center" shrinkToFit="1"/>
    </xf>
    <xf numFmtId="177" fontId="1" fillId="0" borderId="5" xfId="6" applyNumberFormat="1" applyBorder="1" applyAlignment="1">
      <alignment horizontal="left" vertical="center" shrinkToFit="1"/>
    </xf>
    <xf numFmtId="0" fontId="4" fillId="0" borderId="0" xfId="2">
      <alignment horizontal="left" indent="3"/>
    </xf>
    <xf numFmtId="0" fontId="3" fillId="3" borderId="0" xfId="1">
      <alignment horizontal="center"/>
    </xf>
    <xf numFmtId="0" fontId="5" fillId="0" borderId="2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11" fillId="0" borderId="2" xfId="0" applyFont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0" fillId="0" borderId="11" xfId="0" applyBorder="1" applyAlignment="1">
      <alignment horizontal="center"/>
    </xf>
    <xf numFmtId="0" fontId="0" fillId="0" borderId="5" xfId="0" applyBorder="1" applyAlignment="1">
      <alignment horizontal="center"/>
    </xf>
    <xf numFmtId="0" fontId="10" fillId="0" borderId="2" xfId="0" applyFont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0" borderId="0" xfId="0" applyAlignment="1">
      <alignment horizontal="center"/>
    </xf>
    <xf numFmtId="0" fontId="11" fillId="0" borderId="10" xfId="0" applyFont="1" applyBorder="1" applyAlignment="1">
      <alignment horizontal="center" vertical="center"/>
    </xf>
    <xf numFmtId="176" fontId="7" fillId="0" borderId="10" xfId="5" applyFill="1" applyBorder="1" applyAlignment="1">
      <alignment horizontal="left" vertical="center" shrinkToFit="1"/>
    </xf>
    <xf numFmtId="0" fontId="11" fillId="0" borderId="14" xfId="0" applyFont="1" applyBorder="1" applyAlignment="1">
      <alignment horizontal="center" vertical="center"/>
    </xf>
    <xf numFmtId="176" fontId="7" fillId="0" borderId="14" xfId="5" applyFill="1" applyBorder="1" applyAlignment="1">
      <alignment horizontal="left" vertical="center" shrinkToFit="1"/>
    </xf>
    <xf numFmtId="176" fontId="7" fillId="5" borderId="14" xfId="5" applyFill="1" applyBorder="1" applyAlignment="1">
      <alignment horizontal="left" vertical="center" shrinkToFit="1"/>
    </xf>
    <xf numFmtId="176" fontId="7" fillId="6" borderId="14" xfId="5" applyFill="1" applyBorder="1" applyAlignment="1">
      <alignment horizontal="left" vertical="center" shrinkToFit="1"/>
    </xf>
    <xf numFmtId="176" fontId="7" fillId="6" borderId="10" xfId="5" applyFill="1" applyBorder="1" applyAlignment="1">
      <alignment horizontal="left" vertical="center" shrinkToFit="1"/>
    </xf>
    <xf numFmtId="176" fontId="7" fillId="7" borderId="14" xfId="5" applyFill="1" applyBorder="1" applyAlignment="1">
      <alignment horizontal="left" vertical="center" shrinkToFit="1"/>
    </xf>
    <xf numFmtId="176" fontId="7" fillId="7" borderId="10" xfId="5" applyFill="1" applyBorder="1" applyAlignment="1">
      <alignment horizontal="left" vertical="center" shrinkToFit="1"/>
    </xf>
    <xf numFmtId="176" fontId="7" fillId="8" borderId="14" xfId="5" applyFill="1" applyBorder="1" applyAlignment="1">
      <alignment horizontal="left" vertical="center" shrinkToFit="1"/>
    </xf>
    <xf numFmtId="176" fontId="7" fillId="9" borderId="10" xfId="5" applyFill="1" applyBorder="1" applyAlignment="1">
      <alignment horizontal="left" vertical="center" shrinkToFit="1"/>
    </xf>
    <xf numFmtId="0" fontId="0" fillId="2" borderId="0" xfId="0" applyFill="1" applyAlignment="1">
      <alignment wrapText="1"/>
    </xf>
    <xf numFmtId="0" fontId="0" fillId="0" borderId="0" xfId="0" applyAlignment="1">
      <alignment wrapText="1"/>
    </xf>
    <xf numFmtId="0" fontId="12" fillId="0" borderId="0" xfId="0" applyFont="1" applyAlignment="1">
      <alignment vertical="top"/>
    </xf>
    <xf numFmtId="0" fontId="12" fillId="0" borderId="0" xfId="0" applyFont="1"/>
    <xf numFmtId="0" fontId="0" fillId="2" borderId="0" xfId="0" applyFill="1" applyAlignment="1">
      <alignment vertical="top" wrapText="1"/>
    </xf>
    <xf numFmtId="0" fontId="0" fillId="0" borderId="0" xfId="0" applyAlignment="1">
      <alignment vertical="top" wrapText="1"/>
    </xf>
    <xf numFmtId="176" fontId="13" fillId="0" borderId="2" xfId="5" applyFont="1" applyFill="1" applyBorder="1" applyAlignment="1">
      <alignment horizontal="left" vertical="center" shrinkToFit="1"/>
    </xf>
    <xf numFmtId="176" fontId="13" fillId="0" borderId="14" xfId="5" applyFont="1" applyFill="1" applyBorder="1" applyAlignment="1">
      <alignment horizontal="left" vertical="center" shrinkToFit="1"/>
    </xf>
    <xf numFmtId="176" fontId="13" fillId="0" borderId="10" xfId="5" applyFont="1" applyFill="1" applyBorder="1" applyAlignment="1">
      <alignment horizontal="left" vertical="center" shrinkToFit="1"/>
    </xf>
    <xf numFmtId="177" fontId="14" fillId="0" borderId="5" xfId="6" applyNumberFormat="1" applyFont="1" applyBorder="1" applyAlignment="1">
      <alignment horizontal="left" vertical="center" shrinkToFit="1"/>
    </xf>
    <xf numFmtId="176" fontId="7" fillId="10" borderId="10" xfId="5" applyFont="1" applyFill="1" applyBorder="1" applyAlignment="1">
      <alignment horizontal="left" vertical="center" shrinkToFit="1"/>
    </xf>
    <xf numFmtId="176" fontId="7" fillId="10" borderId="10" xfId="5" applyFill="1" applyBorder="1" applyAlignment="1">
      <alignment horizontal="left" vertical="center" shrinkToFit="1"/>
    </xf>
    <xf numFmtId="176" fontId="7" fillId="11" borderId="10" xfId="5" applyFill="1" applyBorder="1" applyAlignment="1">
      <alignment horizontal="left" vertical="center" shrinkToFit="1"/>
    </xf>
    <xf numFmtId="176" fontId="7" fillId="11" borderId="14" xfId="5" applyFill="1" applyBorder="1" applyAlignment="1">
      <alignment horizontal="left" vertical="center" shrinkToFit="1"/>
    </xf>
    <xf numFmtId="176" fontId="15" fillId="0" borderId="2" xfId="5" applyFont="1" applyFill="1" applyBorder="1" applyAlignment="1">
      <alignment horizontal="left" vertical="center" shrinkToFit="1"/>
    </xf>
    <xf numFmtId="176" fontId="15" fillId="5" borderId="14" xfId="5" applyFont="1" applyFill="1" applyBorder="1" applyAlignment="1">
      <alignment horizontal="left" vertical="center" shrinkToFit="1"/>
    </xf>
    <xf numFmtId="176" fontId="15" fillId="0" borderId="14" xfId="5" applyFont="1" applyFill="1" applyBorder="1" applyAlignment="1">
      <alignment horizontal="left" vertical="center" shrinkToFit="1"/>
    </xf>
    <xf numFmtId="176" fontId="15" fillId="0" borderId="10" xfId="5" applyFont="1" applyFill="1" applyBorder="1" applyAlignment="1">
      <alignment horizontal="left" vertical="center" shrinkToFit="1"/>
    </xf>
    <xf numFmtId="176" fontId="13" fillId="5" borderId="14" xfId="5" applyFont="1" applyFill="1" applyBorder="1" applyAlignment="1">
      <alignment horizontal="left" vertical="center" shrinkToFit="1"/>
    </xf>
    <xf numFmtId="176" fontId="7" fillId="7" borderId="10" xfId="5" applyFill="1" applyBorder="1" applyAlignment="1">
      <alignment horizontal="center" vertical="center" shrinkToFit="1"/>
    </xf>
    <xf numFmtId="176" fontId="7" fillId="0" borderId="14" xfId="5" applyFont="1" applyFill="1" applyBorder="1" applyAlignment="1">
      <alignment horizontal="left" vertical="center" shrinkToFit="1"/>
    </xf>
    <xf numFmtId="176" fontId="7" fillId="7" borderId="14" xfId="5" applyFill="1" applyBorder="1" applyAlignment="1">
      <alignment horizontal="center" vertical="center" shrinkToFit="1"/>
    </xf>
    <xf numFmtId="176" fontId="7" fillId="10" borderId="14" xfId="5" applyFill="1" applyBorder="1" applyAlignment="1">
      <alignment horizontal="left" vertical="center" shrinkToFit="1"/>
    </xf>
    <xf numFmtId="176" fontId="7" fillId="12" borderId="10" xfId="5" applyFill="1" applyBorder="1" applyAlignment="1">
      <alignment horizontal="left" vertical="center" shrinkToFit="1"/>
    </xf>
  </cellXfs>
  <cellStyles count="8">
    <cellStyle name="1 日の詳細" xfId="7" xr:uid="{18D54E6B-C891-4E79-A85F-9C7E53AEB9EC}"/>
    <cellStyle name="タイトル" xfId="1" builtinId="15"/>
    <cellStyle name="メモ見出し" xfId="6" xr:uid="{3BC56CB1-AF5A-4868-808C-8673C5F35B8A}"/>
    <cellStyle name="見出し 1" xfId="2" builtinId="16"/>
    <cellStyle name="見出し 2" xfId="3" builtinId="17"/>
    <cellStyle name="見出し 3" xfId="4" builtinId="18"/>
    <cellStyle name="日" xfId="5" xr:uid="{D3A6F87A-77B7-4CAA-A78C-C798E857CB5A}"/>
    <cellStyle name="標準" xfId="0" builtinId="0"/>
  </cellStyles>
  <dxfs count="128"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0</xdr:row>
      <xdr:rowOff>0</xdr:rowOff>
    </xdr:from>
    <xdr:to>
      <xdr:col>7</xdr:col>
      <xdr:colOff>361950</xdr:colOff>
      <xdr:row>0</xdr:row>
      <xdr:rowOff>590550</xdr:rowOff>
    </xdr:to>
    <xdr:grpSp>
      <xdr:nvGrpSpPr>
        <xdr:cNvPr id="2" name="グループ化 1">
          <a:extLst>
            <a:ext uri="{FF2B5EF4-FFF2-40B4-BE49-F238E27FC236}">
              <a16:creationId xmlns:a16="http://schemas.microsoft.com/office/drawing/2014/main" id="{BDB48C99-BBD0-4488-ABF8-DB6F9A61B404}"/>
            </a:ext>
          </a:extLst>
        </xdr:cNvPr>
        <xdr:cNvGrpSpPr/>
      </xdr:nvGrpSpPr>
      <xdr:grpSpPr>
        <a:xfrm>
          <a:off x="6086475" y="0"/>
          <a:ext cx="2838450" cy="590550"/>
          <a:chOff x="6105525" y="57150"/>
          <a:chExt cx="2838450" cy="590550"/>
        </a:xfrm>
      </xdr:grpSpPr>
      <xdr:sp macro="" textlink="">
        <xdr:nvSpPr>
          <xdr:cNvPr id="3" name="正方形/長方形 2">
            <a:extLst>
              <a:ext uri="{FF2B5EF4-FFF2-40B4-BE49-F238E27FC236}">
                <a16:creationId xmlns:a16="http://schemas.microsoft.com/office/drawing/2014/main" id="{4B7E96FD-149C-CA0C-5B83-73E06AABF7B0}"/>
              </a:ext>
            </a:extLst>
          </xdr:cNvPr>
          <xdr:cNvSpPr/>
        </xdr:nvSpPr>
        <xdr:spPr>
          <a:xfrm>
            <a:off x="6648449" y="76199"/>
            <a:ext cx="885826" cy="238125"/>
          </a:xfrm>
          <a:prstGeom prst="rect">
            <a:avLst/>
          </a:prstGeom>
          <a:solidFill>
            <a:srgbClr val="92D050"/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交通教室</a:t>
            </a:r>
          </a:p>
        </xdr:txBody>
      </xdr:sp>
      <xdr:sp macro="" textlink="">
        <xdr:nvSpPr>
          <xdr:cNvPr id="4" name="正方形/長方形 3">
            <a:extLst>
              <a:ext uri="{FF2B5EF4-FFF2-40B4-BE49-F238E27FC236}">
                <a16:creationId xmlns:a16="http://schemas.microsoft.com/office/drawing/2014/main" id="{6DBED8B0-1BF2-D601-CD7B-FAFDB4A57BED}"/>
              </a:ext>
            </a:extLst>
          </xdr:cNvPr>
          <xdr:cNvSpPr/>
        </xdr:nvSpPr>
        <xdr:spPr>
          <a:xfrm>
            <a:off x="6105525" y="57150"/>
            <a:ext cx="885826" cy="238125"/>
          </a:xfrm>
          <a:prstGeom prst="rect">
            <a:avLst/>
          </a:prstGeom>
          <a:noFill/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 b="1">
                <a:solidFill>
                  <a:sysClr val="windowText" lastClr="000000"/>
                </a:solidFill>
              </a:rPr>
              <a:t>凡例：</a:t>
            </a:r>
          </a:p>
        </xdr:txBody>
      </xdr:sp>
      <xdr:sp macro="" textlink="">
        <xdr:nvSpPr>
          <xdr:cNvPr id="5" name="正方形/長方形 4">
            <a:extLst>
              <a:ext uri="{FF2B5EF4-FFF2-40B4-BE49-F238E27FC236}">
                <a16:creationId xmlns:a16="http://schemas.microsoft.com/office/drawing/2014/main" id="{C8F0DBD6-EE1D-C12B-7296-AC123D40DF00}"/>
              </a:ext>
            </a:extLst>
          </xdr:cNvPr>
          <xdr:cNvSpPr/>
        </xdr:nvSpPr>
        <xdr:spPr>
          <a:xfrm>
            <a:off x="7762875" y="85725"/>
            <a:ext cx="1181100" cy="238125"/>
          </a:xfrm>
          <a:prstGeom prst="rect">
            <a:avLst/>
          </a:prstGeom>
          <a:solidFill>
            <a:schemeClr val="accent3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高齢者宅訪問</a:t>
            </a:r>
          </a:p>
        </xdr:txBody>
      </xdr:sp>
      <xdr:sp macro="" textlink="">
        <xdr:nvSpPr>
          <xdr:cNvPr id="6" name="正方形/長方形 5">
            <a:extLst>
              <a:ext uri="{FF2B5EF4-FFF2-40B4-BE49-F238E27FC236}">
                <a16:creationId xmlns:a16="http://schemas.microsoft.com/office/drawing/2014/main" id="{86F02829-BDA6-0E80-A48C-B85EB7393B86}"/>
              </a:ext>
            </a:extLst>
          </xdr:cNvPr>
          <xdr:cNvSpPr/>
        </xdr:nvSpPr>
        <xdr:spPr>
          <a:xfrm>
            <a:off x="6638925" y="390525"/>
            <a:ext cx="1057275" cy="238125"/>
          </a:xfrm>
          <a:prstGeom prst="rect">
            <a:avLst/>
          </a:prstGeom>
          <a:solidFill>
            <a:schemeClr val="accent1">
              <a:lumMod val="60000"/>
              <a:lumOff val="4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 b="1">
                <a:solidFill>
                  <a:sysClr val="windowText" lastClr="000000"/>
                </a:solidFill>
              </a:rPr>
              <a:t>キャンペーン</a:t>
            </a:r>
          </a:p>
        </xdr:txBody>
      </xdr:sp>
      <xdr:sp macro="" textlink="">
        <xdr:nvSpPr>
          <xdr:cNvPr id="7" name="正方形/長方形 6">
            <a:extLst>
              <a:ext uri="{FF2B5EF4-FFF2-40B4-BE49-F238E27FC236}">
                <a16:creationId xmlns:a16="http://schemas.microsoft.com/office/drawing/2014/main" id="{3B727D8F-F94D-A560-72DA-2EAF35456E49}"/>
              </a:ext>
            </a:extLst>
          </xdr:cNvPr>
          <xdr:cNvSpPr/>
        </xdr:nvSpPr>
        <xdr:spPr>
          <a:xfrm>
            <a:off x="7800976" y="409575"/>
            <a:ext cx="971550" cy="238125"/>
          </a:xfrm>
          <a:prstGeom prst="rect">
            <a:avLst/>
          </a:prstGeom>
          <a:solidFill>
            <a:schemeClr val="accent5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その他行事</a:t>
            </a:r>
          </a:p>
        </xdr:txBody>
      </xdr:sp>
    </xdr:grpSp>
    <xdr:clientData/>
  </xdr:twoCellAnchor>
  <xdr:twoCellAnchor>
    <xdr:from>
      <xdr:col>5</xdr:col>
      <xdr:colOff>0</xdr:colOff>
      <xdr:row>17</xdr:row>
      <xdr:rowOff>0</xdr:rowOff>
    </xdr:from>
    <xdr:to>
      <xdr:col>7</xdr:col>
      <xdr:colOff>361950</xdr:colOff>
      <xdr:row>17</xdr:row>
      <xdr:rowOff>590550</xdr:rowOff>
    </xdr:to>
    <xdr:grpSp>
      <xdr:nvGrpSpPr>
        <xdr:cNvPr id="8" name="グループ化 7">
          <a:extLst>
            <a:ext uri="{FF2B5EF4-FFF2-40B4-BE49-F238E27FC236}">
              <a16:creationId xmlns:a16="http://schemas.microsoft.com/office/drawing/2014/main" id="{19991444-4D84-46A1-BE50-B97CE3F476ED}"/>
            </a:ext>
          </a:extLst>
        </xdr:cNvPr>
        <xdr:cNvGrpSpPr/>
      </xdr:nvGrpSpPr>
      <xdr:grpSpPr>
        <a:xfrm>
          <a:off x="6086475" y="5724525"/>
          <a:ext cx="2838450" cy="590550"/>
          <a:chOff x="6105525" y="57150"/>
          <a:chExt cx="2838450" cy="590550"/>
        </a:xfrm>
      </xdr:grpSpPr>
      <xdr:sp macro="" textlink="">
        <xdr:nvSpPr>
          <xdr:cNvPr id="9" name="正方形/長方形 8">
            <a:extLst>
              <a:ext uri="{FF2B5EF4-FFF2-40B4-BE49-F238E27FC236}">
                <a16:creationId xmlns:a16="http://schemas.microsoft.com/office/drawing/2014/main" id="{75DF0343-9C44-1F5B-B04A-CAE4A339967B}"/>
              </a:ext>
            </a:extLst>
          </xdr:cNvPr>
          <xdr:cNvSpPr/>
        </xdr:nvSpPr>
        <xdr:spPr>
          <a:xfrm>
            <a:off x="6648449" y="76199"/>
            <a:ext cx="885826" cy="238125"/>
          </a:xfrm>
          <a:prstGeom prst="rect">
            <a:avLst/>
          </a:prstGeom>
          <a:solidFill>
            <a:srgbClr val="92D050"/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交通教室</a:t>
            </a:r>
          </a:p>
        </xdr:txBody>
      </xdr:sp>
      <xdr:sp macro="" textlink="">
        <xdr:nvSpPr>
          <xdr:cNvPr id="10" name="正方形/長方形 9">
            <a:extLst>
              <a:ext uri="{FF2B5EF4-FFF2-40B4-BE49-F238E27FC236}">
                <a16:creationId xmlns:a16="http://schemas.microsoft.com/office/drawing/2014/main" id="{8AAEFD0A-42E2-3755-7CAD-0A1BB5BEDA49}"/>
              </a:ext>
            </a:extLst>
          </xdr:cNvPr>
          <xdr:cNvSpPr/>
        </xdr:nvSpPr>
        <xdr:spPr>
          <a:xfrm>
            <a:off x="6105525" y="57150"/>
            <a:ext cx="885826" cy="238125"/>
          </a:xfrm>
          <a:prstGeom prst="rect">
            <a:avLst/>
          </a:prstGeom>
          <a:noFill/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 b="1">
                <a:solidFill>
                  <a:sysClr val="windowText" lastClr="000000"/>
                </a:solidFill>
              </a:rPr>
              <a:t>凡例：</a:t>
            </a:r>
          </a:p>
        </xdr:txBody>
      </xdr:sp>
      <xdr:sp macro="" textlink="">
        <xdr:nvSpPr>
          <xdr:cNvPr id="11" name="正方形/長方形 10">
            <a:extLst>
              <a:ext uri="{FF2B5EF4-FFF2-40B4-BE49-F238E27FC236}">
                <a16:creationId xmlns:a16="http://schemas.microsoft.com/office/drawing/2014/main" id="{D3D82797-30CD-5ED9-8BC9-740F8CF51728}"/>
              </a:ext>
            </a:extLst>
          </xdr:cNvPr>
          <xdr:cNvSpPr/>
        </xdr:nvSpPr>
        <xdr:spPr>
          <a:xfrm>
            <a:off x="7762875" y="85725"/>
            <a:ext cx="1181100" cy="238125"/>
          </a:xfrm>
          <a:prstGeom prst="rect">
            <a:avLst/>
          </a:prstGeom>
          <a:solidFill>
            <a:schemeClr val="accent3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高齢者宅訪問</a:t>
            </a:r>
          </a:p>
        </xdr:txBody>
      </xdr:sp>
      <xdr:sp macro="" textlink="">
        <xdr:nvSpPr>
          <xdr:cNvPr id="12" name="正方形/長方形 11">
            <a:extLst>
              <a:ext uri="{FF2B5EF4-FFF2-40B4-BE49-F238E27FC236}">
                <a16:creationId xmlns:a16="http://schemas.microsoft.com/office/drawing/2014/main" id="{2FDDC672-0F37-7B8F-8F90-8D1633F79214}"/>
              </a:ext>
            </a:extLst>
          </xdr:cNvPr>
          <xdr:cNvSpPr/>
        </xdr:nvSpPr>
        <xdr:spPr>
          <a:xfrm>
            <a:off x="6638925" y="390525"/>
            <a:ext cx="1057275" cy="238125"/>
          </a:xfrm>
          <a:prstGeom prst="rect">
            <a:avLst/>
          </a:prstGeom>
          <a:solidFill>
            <a:schemeClr val="accent1">
              <a:lumMod val="60000"/>
              <a:lumOff val="4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 b="1">
                <a:solidFill>
                  <a:sysClr val="windowText" lastClr="000000"/>
                </a:solidFill>
              </a:rPr>
              <a:t>キャンペーン</a:t>
            </a:r>
          </a:p>
        </xdr:txBody>
      </xdr:sp>
      <xdr:sp macro="" textlink="">
        <xdr:nvSpPr>
          <xdr:cNvPr id="13" name="正方形/長方形 12">
            <a:extLst>
              <a:ext uri="{FF2B5EF4-FFF2-40B4-BE49-F238E27FC236}">
                <a16:creationId xmlns:a16="http://schemas.microsoft.com/office/drawing/2014/main" id="{1EE92A67-F068-2934-51B8-A8377D958E99}"/>
              </a:ext>
            </a:extLst>
          </xdr:cNvPr>
          <xdr:cNvSpPr/>
        </xdr:nvSpPr>
        <xdr:spPr>
          <a:xfrm>
            <a:off x="7800976" y="409575"/>
            <a:ext cx="971550" cy="238125"/>
          </a:xfrm>
          <a:prstGeom prst="rect">
            <a:avLst/>
          </a:prstGeom>
          <a:solidFill>
            <a:schemeClr val="accent5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その他行事</a:t>
            </a:r>
          </a:p>
        </xdr:txBody>
      </xdr:sp>
    </xdr:grpSp>
    <xdr:clientData/>
  </xdr:twoCellAnchor>
  <xdr:twoCellAnchor>
    <xdr:from>
      <xdr:col>5</xdr:col>
      <xdr:colOff>0</xdr:colOff>
      <xdr:row>37</xdr:row>
      <xdr:rowOff>0</xdr:rowOff>
    </xdr:from>
    <xdr:to>
      <xdr:col>7</xdr:col>
      <xdr:colOff>361950</xdr:colOff>
      <xdr:row>37</xdr:row>
      <xdr:rowOff>590550</xdr:rowOff>
    </xdr:to>
    <xdr:grpSp>
      <xdr:nvGrpSpPr>
        <xdr:cNvPr id="14" name="グループ化 13">
          <a:extLst>
            <a:ext uri="{FF2B5EF4-FFF2-40B4-BE49-F238E27FC236}">
              <a16:creationId xmlns:a16="http://schemas.microsoft.com/office/drawing/2014/main" id="{73B14A08-85C2-45AA-ADDB-17F5BD7B47D4}"/>
            </a:ext>
          </a:extLst>
        </xdr:cNvPr>
        <xdr:cNvGrpSpPr/>
      </xdr:nvGrpSpPr>
      <xdr:grpSpPr>
        <a:xfrm>
          <a:off x="6086475" y="12430125"/>
          <a:ext cx="2838450" cy="590550"/>
          <a:chOff x="6105525" y="57150"/>
          <a:chExt cx="2838450" cy="590550"/>
        </a:xfrm>
      </xdr:grpSpPr>
      <xdr:sp macro="" textlink="">
        <xdr:nvSpPr>
          <xdr:cNvPr id="15" name="正方形/長方形 14">
            <a:extLst>
              <a:ext uri="{FF2B5EF4-FFF2-40B4-BE49-F238E27FC236}">
                <a16:creationId xmlns:a16="http://schemas.microsoft.com/office/drawing/2014/main" id="{EEE0CC7F-6155-4237-6F36-1DF1D16FAD54}"/>
              </a:ext>
            </a:extLst>
          </xdr:cNvPr>
          <xdr:cNvSpPr/>
        </xdr:nvSpPr>
        <xdr:spPr>
          <a:xfrm>
            <a:off x="6648449" y="76199"/>
            <a:ext cx="885826" cy="238125"/>
          </a:xfrm>
          <a:prstGeom prst="rect">
            <a:avLst/>
          </a:prstGeom>
          <a:solidFill>
            <a:srgbClr val="92D050"/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交通教室</a:t>
            </a:r>
          </a:p>
        </xdr:txBody>
      </xdr:sp>
      <xdr:sp macro="" textlink="">
        <xdr:nvSpPr>
          <xdr:cNvPr id="16" name="正方形/長方形 15">
            <a:extLst>
              <a:ext uri="{FF2B5EF4-FFF2-40B4-BE49-F238E27FC236}">
                <a16:creationId xmlns:a16="http://schemas.microsoft.com/office/drawing/2014/main" id="{77EFCFC4-C389-2688-F6F1-6BB10ACC96D0}"/>
              </a:ext>
            </a:extLst>
          </xdr:cNvPr>
          <xdr:cNvSpPr/>
        </xdr:nvSpPr>
        <xdr:spPr>
          <a:xfrm>
            <a:off x="6105525" y="57150"/>
            <a:ext cx="885826" cy="238125"/>
          </a:xfrm>
          <a:prstGeom prst="rect">
            <a:avLst/>
          </a:prstGeom>
          <a:noFill/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 b="1">
                <a:solidFill>
                  <a:sysClr val="windowText" lastClr="000000"/>
                </a:solidFill>
              </a:rPr>
              <a:t>凡例：</a:t>
            </a:r>
          </a:p>
        </xdr:txBody>
      </xdr:sp>
      <xdr:sp macro="" textlink="">
        <xdr:nvSpPr>
          <xdr:cNvPr id="17" name="正方形/長方形 16">
            <a:extLst>
              <a:ext uri="{FF2B5EF4-FFF2-40B4-BE49-F238E27FC236}">
                <a16:creationId xmlns:a16="http://schemas.microsoft.com/office/drawing/2014/main" id="{DA1C2BB6-9033-4D45-D7E8-9EFCF26B5EB0}"/>
              </a:ext>
            </a:extLst>
          </xdr:cNvPr>
          <xdr:cNvSpPr/>
        </xdr:nvSpPr>
        <xdr:spPr>
          <a:xfrm>
            <a:off x="7762875" y="85725"/>
            <a:ext cx="1181100" cy="238125"/>
          </a:xfrm>
          <a:prstGeom prst="rect">
            <a:avLst/>
          </a:prstGeom>
          <a:solidFill>
            <a:schemeClr val="accent3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高齢者宅訪問</a:t>
            </a:r>
          </a:p>
        </xdr:txBody>
      </xdr:sp>
      <xdr:sp macro="" textlink="">
        <xdr:nvSpPr>
          <xdr:cNvPr id="18" name="正方形/長方形 17">
            <a:extLst>
              <a:ext uri="{FF2B5EF4-FFF2-40B4-BE49-F238E27FC236}">
                <a16:creationId xmlns:a16="http://schemas.microsoft.com/office/drawing/2014/main" id="{3F059B28-0331-FC2B-2385-64A6003CDD4D}"/>
              </a:ext>
            </a:extLst>
          </xdr:cNvPr>
          <xdr:cNvSpPr/>
        </xdr:nvSpPr>
        <xdr:spPr>
          <a:xfrm>
            <a:off x="6638925" y="390525"/>
            <a:ext cx="1057275" cy="238125"/>
          </a:xfrm>
          <a:prstGeom prst="rect">
            <a:avLst/>
          </a:prstGeom>
          <a:solidFill>
            <a:schemeClr val="accent1">
              <a:lumMod val="60000"/>
              <a:lumOff val="4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 b="1">
                <a:solidFill>
                  <a:sysClr val="windowText" lastClr="000000"/>
                </a:solidFill>
              </a:rPr>
              <a:t>キャンペーン</a:t>
            </a:r>
          </a:p>
        </xdr:txBody>
      </xdr:sp>
      <xdr:sp macro="" textlink="">
        <xdr:nvSpPr>
          <xdr:cNvPr id="19" name="正方形/長方形 18">
            <a:extLst>
              <a:ext uri="{FF2B5EF4-FFF2-40B4-BE49-F238E27FC236}">
                <a16:creationId xmlns:a16="http://schemas.microsoft.com/office/drawing/2014/main" id="{B24B7041-DD7D-C05A-46FE-420F0278855C}"/>
              </a:ext>
            </a:extLst>
          </xdr:cNvPr>
          <xdr:cNvSpPr/>
        </xdr:nvSpPr>
        <xdr:spPr>
          <a:xfrm>
            <a:off x="7800976" y="409575"/>
            <a:ext cx="971550" cy="238125"/>
          </a:xfrm>
          <a:prstGeom prst="rect">
            <a:avLst/>
          </a:prstGeom>
          <a:solidFill>
            <a:schemeClr val="accent5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その他行事</a:t>
            </a:r>
          </a:p>
        </xdr:txBody>
      </xdr:sp>
    </xdr:grpSp>
    <xdr:clientData/>
  </xdr:twoCellAnchor>
  <xdr:twoCellAnchor>
    <xdr:from>
      <xdr:col>5</xdr:col>
      <xdr:colOff>0</xdr:colOff>
      <xdr:row>71</xdr:row>
      <xdr:rowOff>0</xdr:rowOff>
    </xdr:from>
    <xdr:to>
      <xdr:col>7</xdr:col>
      <xdr:colOff>361950</xdr:colOff>
      <xdr:row>71</xdr:row>
      <xdr:rowOff>590550</xdr:rowOff>
    </xdr:to>
    <xdr:grpSp>
      <xdr:nvGrpSpPr>
        <xdr:cNvPr id="20" name="グループ化 19">
          <a:extLst>
            <a:ext uri="{FF2B5EF4-FFF2-40B4-BE49-F238E27FC236}">
              <a16:creationId xmlns:a16="http://schemas.microsoft.com/office/drawing/2014/main" id="{0F957BE4-1010-4939-9947-0A1371FD9D1C}"/>
            </a:ext>
          </a:extLst>
        </xdr:cNvPr>
        <xdr:cNvGrpSpPr/>
      </xdr:nvGrpSpPr>
      <xdr:grpSpPr>
        <a:xfrm>
          <a:off x="6086475" y="23879175"/>
          <a:ext cx="2838450" cy="590550"/>
          <a:chOff x="6105525" y="57150"/>
          <a:chExt cx="2838450" cy="590550"/>
        </a:xfrm>
      </xdr:grpSpPr>
      <xdr:sp macro="" textlink="">
        <xdr:nvSpPr>
          <xdr:cNvPr id="21" name="正方形/長方形 20">
            <a:extLst>
              <a:ext uri="{FF2B5EF4-FFF2-40B4-BE49-F238E27FC236}">
                <a16:creationId xmlns:a16="http://schemas.microsoft.com/office/drawing/2014/main" id="{76893BAD-F165-66CD-9723-AB042065D5CD}"/>
              </a:ext>
            </a:extLst>
          </xdr:cNvPr>
          <xdr:cNvSpPr/>
        </xdr:nvSpPr>
        <xdr:spPr>
          <a:xfrm>
            <a:off x="6648449" y="76199"/>
            <a:ext cx="885826" cy="238125"/>
          </a:xfrm>
          <a:prstGeom prst="rect">
            <a:avLst/>
          </a:prstGeom>
          <a:solidFill>
            <a:srgbClr val="92D050"/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交通教室</a:t>
            </a:r>
          </a:p>
        </xdr:txBody>
      </xdr:sp>
      <xdr:sp macro="" textlink="">
        <xdr:nvSpPr>
          <xdr:cNvPr id="22" name="正方形/長方形 21">
            <a:extLst>
              <a:ext uri="{FF2B5EF4-FFF2-40B4-BE49-F238E27FC236}">
                <a16:creationId xmlns:a16="http://schemas.microsoft.com/office/drawing/2014/main" id="{D6D88645-641E-A802-5696-19A33F333828}"/>
              </a:ext>
            </a:extLst>
          </xdr:cNvPr>
          <xdr:cNvSpPr/>
        </xdr:nvSpPr>
        <xdr:spPr>
          <a:xfrm>
            <a:off x="6105525" y="57150"/>
            <a:ext cx="885826" cy="238125"/>
          </a:xfrm>
          <a:prstGeom prst="rect">
            <a:avLst/>
          </a:prstGeom>
          <a:noFill/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 b="1">
                <a:solidFill>
                  <a:sysClr val="windowText" lastClr="000000"/>
                </a:solidFill>
              </a:rPr>
              <a:t>凡例：</a:t>
            </a:r>
          </a:p>
        </xdr:txBody>
      </xdr:sp>
      <xdr:sp macro="" textlink="">
        <xdr:nvSpPr>
          <xdr:cNvPr id="23" name="正方形/長方形 22">
            <a:extLst>
              <a:ext uri="{FF2B5EF4-FFF2-40B4-BE49-F238E27FC236}">
                <a16:creationId xmlns:a16="http://schemas.microsoft.com/office/drawing/2014/main" id="{6C21B4A1-5A8E-5F7C-ACC0-7616EBBC4DBE}"/>
              </a:ext>
            </a:extLst>
          </xdr:cNvPr>
          <xdr:cNvSpPr/>
        </xdr:nvSpPr>
        <xdr:spPr>
          <a:xfrm>
            <a:off x="7762875" y="85725"/>
            <a:ext cx="1181100" cy="238125"/>
          </a:xfrm>
          <a:prstGeom prst="rect">
            <a:avLst/>
          </a:prstGeom>
          <a:solidFill>
            <a:schemeClr val="accent3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高齢者宅訪問</a:t>
            </a:r>
          </a:p>
        </xdr:txBody>
      </xdr:sp>
      <xdr:sp macro="" textlink="">
        <xdr:nvSpPr>
          <xdr:cNvPr id="24" name="正方形/長方形 23">
            <a:extLst>
              <a:ext uri="{FF2B5EF4-FFF2-40B4-BE49-F238E27FC236}">
                <a16:creationId xmlns:a16="http://schemas.microsoft.com/office/drawing/2014/main" id="{4A62AE48-0B12-3F65-44E4-D293176E372A}"/>
              </a:ext>
            </a:extLst>
          </xdr:cNvPr>
          <xdr:cNvSpPr/>
        </xdr:nvSpPr>
        <xdr:spPr>
          <a:xfrm>
            <a:off x="6638925" y="390525"/>
            <a:ext cx="1057275" cy="238125"/>
          </a:xfrm>
          <a:prstGeom prst="rect">
            <a:avLst/>
          </a:prstGeom>
          <a:solidFill>
            <a:schemeClr val="accent1">
              <a:lumMod val="60000"/>
              <a:lumOff val="4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 b="1">
                <a:solidFill>
                  <a:sysClr val="windowText" lastClr="000000"/>
                </a:solidFill>
              </a:rPr>
              <a:t>キャンペーン</a:t>
            </a:r>
          </a:p>
        </xdr:txBody>
      </xdr:sp>
      <xdr:sp macro="" textlink="">
        <xdr:nvSpPr>
          <xdr:cNvPr id="25" name="正方形/長方形 24">
            <a:extLst>
              <a:ext uri="{FF2B5EF4-FFF2-40B4-BE49-F238E27FC236}">
                <a16:creationId xmlns:a16="http://schemas.microsoft.com/office/drawing/2014/main" id="{E541320D-3517-D8EC-A2B7-08B1A8EC6B64}"/>
              </a:ext>
            </a:extLst>
          </xdr:cNvPr>
          <xdr:cNvSpPr/>
        </xdr:nvSpPr>
        <xdr:spPr>
          <a:xfrm>
            <a:off x="7800976" y="409575"/>
            <a:ext cx="971550" cy="238125"/>
          </a:xfrm>
          <a:prstGeom prst="rect">
            <a:avLst/>
          </a:prstGeom>
          <a:solidFill>
            <a:schemeClr val="accent5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その他行事</a:t>
            </a:r>
          </a:p>
        </xdr:txBody>
      </xdr:sp>
    </xdr:grpSp>
    <xdr:clientData/>
  </xdr:twoCellAnchor>
  <xdr:twoCellAnchor>
    <xdr:from>
      <xdr:col>5</xdr:col>
      <xdr:colOff>0</xdr:colOff>
      <xdr:row>54</xdr:row>
      <xdr:rowOff>0</xdr:rowOff>
    </xdr:from>
    <xdr:to>
      <xdr:col>7</xdr:col>
      <xdr:colOff>361950</xdr:colOff>
      <xdr:row>54</xdr:row>
      <xdr:rowOff>590550</xdr:rowOff>
    </xdr:to>
    <xdr:grpSp>
      <xdr:nvGrpSpPr>
        <xdr:cNvPr id="26" name="グループ化 25">
          <a:extLst>
            <a:ext uri="{FF2B5EF4-FFF2-40B4-BE49-F238E27FC236}">
              <a16:creationId xmlns:a16="http://schemas.microsoft.com/office/drawing/2014/main" id="{B19F7AAE-26C8-464D-9D15-5B0DA4A06126}"/>
            </a:ext>
          </a:extLst>
        </xdr:cNvPr>
        <xdr:cNvGrpSpPr/>
      </xdr:nvGrpSpPr>
      <xdr:grpSpPr>
        <a:xfrm>
          <a:off x="6086475" y="18154650"/>
          <a:ext cx="2838450" cy="590550"/>
          <a:chOff x="6105525" y="57150"/>
          <a:chExt cx="2838450" cy="590550"/>
        </a:xfrm>
      </xdr:grpSpPr>
      <xdr:sp macro="" textlink="">
        <xdr:nvSpPr>
          <xdr:cNvPr id="27" name="正方形/長方形 26">
            <a:extLst>
              <a:ext uri="{FF2B5EF4-FFF2-40B4-BE49-F238E27FC236}">
                <a16:creationId xmlns:a16="http://schemas.microsoft.com/office/drawing/2014/main" id="{0D4CC6BC-0A59-68FD-77A7-87BE9C428785}"/>
              </a:ext>
            </a:extLst>
          </xdr:cNvPr>
          <xdr:cNvSpPr/>
        </xdr:nvSpPr>
        <xdr:spPr>
          <a:xfrm>
            <a:off x="6648449" y="76199"/>
            <a:ext cx="885826" cy="238125"/>
          </a:xfrm>
          <a:prstGeom prst="rect">
            <a:avLst/>
          </a:prstGeom>
          <a:solidFill>
            <a:srgbClr val="92D050"/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交通教室</a:t>
            </a:r>
          </a:p>
        </xdr:txBody>
      </xdr:sp>
      <xdr:sp macro="" textlink="">
        <xdr:nvSpPr>
          <xdr:cNvPr id="28" name="正方形/長方形 27">
            <a:extLst>
              <a:ext uri="{FF2B5EF4-FFF2-40B4-BE49-F238E27FC236}">
                <a16:creationId xmlns:a16="http://schemas.microsoft.com/office/drawing/2014/main" id="{168FA9BA-4430-C6DF-A97F-B71765910708}"/>
              </a:ext>
            </a:extLst>
          </xdr:cNvPr>
          <xdr:cNvSpPr/>
        </xdr:nvSpPr>
        <xdr:spPr>
          <a:xfrm>
            <a:off x="6105525" y="57150"/>
            <a:ext cx="885826" cy="238125"/>
          </a:xfrm>
          <a:prstGeom prst="rect">
            <a:avLst/>
          </a:prstGeom>
          <a:noFill/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 b="1">
                <a:solidFill>
                  <a:sysClr val="windowText" lastClr="000000"/>
                </a:solidFill>
              </a:rPr>
              <a:t>凡例：</a:t>
            </a:r>
          </a:p>
        </xdr:txBody>
      </xdr:sp>
      <xdr:sp macro="" textlink="">
        <xdr:nvSpPr>
          <xdr:cNvPr id="29" name="正方形/長方形 28">
            <a:extLst>
              <a:ext uri="{FF2B5EF4-FFF2-40B4-BE49-F238E27FC236}">
                <a16:creationId xmlns:a16="http://schemas.microsoft.com/office/drawing/2014/main" id="{53534E7C-F908-F25D-F8EB-38B9D8CDB5B2}"/>
              </a:ext>
            </a:extLst>
          </xdr:cNvPr>
          <xdr:cNvSpPr/>
        </xdr:nvSpPr>
        <xdr:spPr>
          <a:xfrm>
            <a:off x="7762875" y="85725"/>
            <a:ext cx="1181100" cy="238125"/>
          </a:xfrm>
          <a:prstGeom prst="rect">
            <a:avLst/>
          </a:prstGeom>
          <a:solidFill>
            <a:schemeClr val="accent3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高齢者宅訪問</a:t>
            </a:r>
          </a:p>
        </xdr:txBody>
      </xdr:sp>
      <xdr:sp macro="" textlink="">
        <xdr:nvSpPr>
          <xdr:cNvPr id="30" name="正方形/長方形 29">
            <a:extLst>
              <a:ext uri="{FF2B5EF4-FFF2-40B4-BE49-F238E27FC236}">
                <a16:creationId xmlns:a16="http://schemas.microsoft.com/office/drawing/2014/main" id="{15534A8A-C653-2542-2347-31E46687FE5B}"/>
              </a:ext>
            </a:extLst>
          </xdr:cNvPr>
          <xdr:cNvSpPr/>
        </xdr:nvSpPr>
        <xdr:spPr>
          <a:xfrm>
            <a:off x="6638925" y="390525"/>
            <a:ext cx="1057275" cy="238125"/>
          </a:xfrm>
          <a:prstGeom prst="rect">
            <a:avLst/>
          </a:prstGeom>
          <a:solidFill>
            <a:schemeClr val="accent1">
              <a:lumMod val="60000"/>
              <a:lumOff val="4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 b="1">
                <a:solidFill>
                  <a:sysClr val="windowText" lastClr="000000"/>
                </a:solidFill>
              </a:rPr>
              <a:t>キャンペーン</a:t>
            </a:r>
          </a:p>
        </xdr:txBody>
      </xdr:sp>
      <xdr:sp macro="" textlink="">
        <xdr:nvSpPr>
          <xdr:cNvPr id="31" name="正方形/長方形 30">
            <a:extLst>
              <a:ext uri="{FF2B5EF4-FFF2-40B4-BE49-F238E27FC236}">
                <a16:creationId xmlns:a16="http://schemas.microsoft.com/office/drawing/2014/main" id="{2097C6EC-AF38-0503-C7E6-637DE39069ED}"/>
              </a:ext>
            </a:extLst>
          </xdr:cNvPr>
          <xdr:cNvSpPr/>
        </xdr:nvSpPr>
        <xdr:spPr>
          <a:xfrm>
            <a:off x="7800976" y="409575"/>
            <a:ext cx="971550" cy="238125"/>
          </a:xfrm>
          <a:prstGeom prst="rect">
            <a:avLst/>
          </a:prstGeom>
          <a:solidFill>
            <a:schemeClr val="accent5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その他行事</a:t>
            </a:r>
          </a:p>
        </xdr:txBody>
      </xdr:sp>
    </xdr:grpSp>
    <xdr:clientData/>
  </xdr:twoCellAnchor>
  <xdr:twoCellAnchor>
    <xdr:from>
      <xdr:col>5</xdr:col>
      <xdr:colOff>0</xdr:colOff>
      <xdr:row>91</xdr:row>
      <xdr:rowOff>0</xdr:rowOff>
    </xdr:from>
    <xdr:to>
      <xdr:col>7</xdr:col>
      <xdr:colOff>361950</xdr:colOff>
      <xdr:row>91</xdr:row>
      <xdr:rowOff>590550</xdr:rowOff>
    </xdr:to>
    <xdr:grpSp>
      <xdr:nvGrpSpPr>
        <xdr:cNvPr id="32" name="グループ化 31">
          <a:extLst>
            <a:ext uri="{FF2B5EF4-FFF2-40B4-BE49-F238E27FC236}">
              <a16:creationId xmlns:a16="http://schemas.microsoft.com/office/drawing/2014/main" id="{14A5CA91-5D95-4FFB-B8D6-98FF0293AAC9}"/>
            </a:ext>
          </a:extLst>
        </xdr:cNvPr>
        <xdr:cNvGrpSpPr/>
      </xdr:nvGrpSpPr>
      <xdr:grpSpPr>
        <a:xfrm>
          <a:off x="6086475" y="30575250"/>
          <a:ext cx="2838450" cy="590550"/>
          <a:chOff x="6105525" y="57150"/>
          <a:chExt cx="2838450" cy="590550"/>
        </a:xfrm>
      </xdr:grpSpPr>
      <xdr:sp macro="" textlink="">
        <xdr:nvSpPr>
          <xdr:cNvPr id="33" name="正方形/長方形 32">
            <a:extLst>
              <a:ext uri="{FF2B5EF4-FFF2-40B4-BE49-F238E27FC236}">
                <a16:creationId xmlns:a16="http://schemas.microsoft.com/office/drawing/2014/main" id="{00631756-9942-3AE7-A6BB-1FD4BCD804C6}"/>
              </a:ext>
            </a:extLst>
          </xdr:cNvPr>
          <xdr:cNvSpPr/>
        </xdr:nvSpPr>
        <xdr:spPr>
          <a:xfrm>
            <a:off x="6648449" y="76199"/>
            <a:ext cx="885826" cy="238125"/>
          </a:xfrm>
          <a:prstGeom prst="rect">
            <a:avLst/>
          </a:prstGeom>
          <a:solidFill>
            <a:srgbClr val="92D050"/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交通教室</a:t>
            </a:r>
          </a:p>
        </xdr:txBody>
      </xdr:sp>
      <xdr:sp macro="" textlink="">
        <xdr:nvSpPr>
          <xdr:cNvPr id="34" name="正方形/長方形 33">
            <a:extLst>
              <a:ext uri="{FF2B5EF4-FFF2-40B4-BE49-F238E27FC236}">
                <a16:creationId xmlns:a16="http://schemas.microsoft.com/office/drawing/2014/main" id="{B8CD4DCF-4390-6421-B429-CE98E463AB86}"/>
              </a:ext>
            </a:extLst>
          </xdr:cNvPr>
          <xdr:cNvSpPr/>
        </xdr:nvSpPr>
        <xdr:spPr>
          <a:xfrm>
            <a:off x="6105525" y="57150"/>
            <a:ext cx="885826" cy="238125"/>
          </a:xfrm>
          <a:prstGeom prst="rect">
            <a:avLst/>
          </a:prstGeom>
          <a:noFill/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 b="1">
                <a:solidFill>
                  <a:sysClr val="windowText" lastClr="000000"/>
                </a:solidFill>
              </a:rPr>
              <a:t>凡例：</a:t>
            </a:r>
          </a:p>
        </xdr:txBody>
      </xdr:sp>
      <xdr:sp macro="" textlink="">
        <xdr:nvSpPr>
          <xdr:cNvPr id="35" name="正方形/長方形 34">
            <a:extLst>
              <a:ext uri="{FF2B5EF4-FFF2-40B4-BE49-F238E27FC236}">
                <a16:creationId xmlns:a16="http://schemas.microsoft.com/office/drawing/2014/main" id="{22A7CEDD-F8F1-842A-56EB-BA228D1586A7}"/>
              </a:ext>
            </a:extLst>
          </xdr:cNvPr>
          <xdr:cNvSpPr/>
        </xdr:nvSpPr>
        <xdr:spPr>
          <a:xfrm>
            <a:off x="7762875" y="85725"/>
            <a:ext cx="1181100" cy="238125"/>
          </a:xfrm>
          <a:prstGeom prst="rect">
            <a:avLst/>
          </a:prstGeom>
          <a:solidFill>
            <a:schemeClr val="accent3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高齢者宅訪問</a:t>
            </a:r>
          </a:p>
        </xdr:txBody>
      </xdr:sp>
      <xdr:sp macro="" textlink="">
        <xdr:nvSpPr>
          <xdr:cNvPr id="36" name="正方形/長方形 35">
            <a:extLst>
              <a:ext uri="{FF2B5EF4-FFF2-40B4-BE49-F238E27FC236}">
                <a16:creationId xmlns:a16="http://schemas.microsoft.com/office/drawing/2014/main" id="{9AC88822-BE43-575A-F7AA-CFFC2B0D3301}"/>
              </a:ext>
            </a:extLst>
          </xdr:cNvPr>
          <xdr:cNvSpPr/>
        </xdr:nvSpPr>
        <xdr:spPr>
          <a:xfrm>
            <a:off x="6638925" y="390525"/>
            <a:ext cx="1057275" cy="238125"/>
          </a:xfrm>
          <a:prstGeom prst="rect">
            <a:avLst/>
          </a:prstGeom>
          <a:solidFill>
            <a:schemeClr val="accent1">
              <a:lumMod val="60000"/>
              <a:lumOff val="4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 b="1">
                <a:solidFill>
                  <a:sysClr val="windowText" lastClr="000000"/>
                </a:solidFill>
              </a:rPr>
              <a:t>キャンペーン</a:t>
            </a:r>
          </a:p>
        </xdr:txBody>
      </xdr:sp>
      <xdr:sp macro="" textlink="">
        <xdr:nvSpPr>
          <xdr:cNvPr id="37" name="正方形/長方形 36">
            <a:extLst>
              <a:ext uri="{FF2B5EF4-FFF2-40B4-BE49-F238E27FC236}">
                <a16:creationId xmlns:a16="http://schemas.microsoft.com/office/drawing/2014/main" id="{45ABAC2F-6E90-A9F0-E518-D4E55186C086}"/>
              </a:ext>
            </a:extLst>
          </xdr:cNvPr>
          <xdr:cNvSpPr/>
        </xdr:nvSpPr>
        <xdr:spPr>
          <a:xfrm>
            <a:off x="7800976" y="409575"/>
            <a:ext cx="971550" cy="238125"/>
          </a:xfrm>
          <a:prstGeom prst="rect">
            <a:avLst/>
          </a:prstGeom>
          <a:solidFill>
            <a:schemeClr val="accent5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その他行事</a:t>
            </a:r>
          </a:p>
        </xdr:txBody>
      </xdr:sp>
    </xdr:grpSp>
    <xdr:clientData/>
  </xdr:twoCellAnchor>
  <xdr:twoCellAnchor>
    <xdr:from>
      <xdr:col>5</xdr:col>
      <xdr:colOff>0</xdr:colOff>
      <xdr:row>108</xdr:row>
      <xdr:rowOff>0</xdr:rowOff>
    </xdr:from>
    <xdr:to>
      <xdr:col>7</xdr:col>
      <xdr:colOff>361950</xdr:colOff>
      <xdr:row>108</xdr:row>
      <xdr:rowOff>590550</xdr:rowOff>
    </xdr:to>
    <xdr:grpSp>
      <xdr:nvGrpSpPr>
        <xdr:cNvPr id="38" name="グループ化 37">
          <a:extLst>
            <a:ext uri="{FF2B5EF4-FFF2-40B4-BE49-F238E27FC236}">
              <a16:creationId xmlns:a16="http://schemas.microsoft.com/office/drawing/2014/main" id="{A67F1332-F3AB-488C-8B3E-5D3F259879D6}"/>
            </a:ext>
          </a:extLst>
        </xdr:cNvPr>
        <xdr:cNvGrpSpPr/>
      </xdr:nvGrpSpPr>
      <xdr:grpSpPr>
        <a:xfrm>
          <a:off x="6086475" y="36271200"/>
          <a:ext cx="2838450" cy="590550"/>
          <a:chOff x="6105525" y="57150"/>
          <a:chExt cx="2838450" cy="590550"/>
        </a:xfrm>
      </xdr:grpSpPr>
      <xdr:sp macro="" textlink="">
        <xdr:nvSpPr>
          <xdr:cNvPr id="39" name="正方形/長方形 38">
            <a:extLst>
              <a:ext uri="{FF2B5EF4-FFF2-40B4-BE49-F238E27FC236}">
                <a16:creationId xmlns:a16="http://schemas.microsoft.com/office/drawing/2014/main" id="{04D6DE5B-04FE-E394-88D3-E7FCE78AA5C6}"/>
              </a:ext>
            </a:extLst>
          </xdr:cNvPr>
          <xdr:cNvSpPr/>
        </xdr:nvSpPr>
        <xdr:spPr>
          <a:xfrm>
            <a:off x="6648449" y="76199"/>
            <a:ext cx="885826" cy="238125"/>
          </a:xfrm>
          <a:prstGeom prst="rect">
            <a:avLst/>
          </a:prstGeom>
          <a:solidFill>
            <a:srgbClr val="92D050"/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交通教室</a:t>
            </a:r>
          </a:p>
        </xdr:txBody>
      </xdr:sp>
      <xdr:sp macro="" textlink="">
        <xdr:nvSpPr>
          <xdr:cNvPr id="40" name="正方形/長方形 39">
            <a:extLst>
              <a:ext uri="{FF2B5EF4-FFF2-40B4-BE49-F238E27FC236}">
                <a16:creationId xmlns:a16="http://schemas.microsoft.com/office/drawing/2014/main" id="{C317DF31-8585-82DE-F1D2-3B5457E4A672}"/>
              </a:ext>
            </a:extLst>
          </xdr:cNvPr>
          <xdr:cNvSpPr/>
        </xdr:nvSpPr>
        <xdr:spPr>
          <a:xfrm>
            <a:off x="6105525" y="57150"/>
            <a:ext cx="885826" cy="238125"/>
          </a:xfrm>
          <a:prstGeom prst="rect">
            <a:avLst/>
          </a:prstGeom>
          <a:noFill/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 b="1">
                <a:solidFill>
                  <a:sysClr val="windowText" lastClr="000000"/>
                </a:solidFill>
              </a:rPr>
              <a:t>凡例：</a:t>
            </a:r>
          </a:p>
        </xdr:txBody>
      </xdr:sp>
      <xdr:sp macro="" textlink="">
        <xdr:nvSpPr>
          <xdr:cNvPr id="41" name="正方形/長方形 40">
            <a:extLst>
              <a:ext uri="{FF2B5EF4-FFF2-40B4-BE49-F238E27FC236}">
                <a16:creationId xmlns:a16="http://schemas.microsoft.com/office/drawing/2014/main" id="{08E45321-DF65-CC90-77D7-ABC6F88B93D7}"/>
              </a:ext>
            </a:extLst>
          </xdr:cNvPr>
          <xdr:cNvSpPr/>
        </xdr:nvSpPr>
        <xdr:spPr>
          <a:xfrm>
            <a:off x="7762875" y="85725"/>
            <a:ext cx="1181100" cy="238125"/>
          </a:xfrm>
          <a:prstGeom prst="rect">
            <a:avLst/>
          </a:prstGeom>
          <a:solidFill>
            <a:schemeClr val="accent3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高齢者宅訪問</a:t>
            </a:r>
          </a:p>
        </xdr:txBody>
      </xdr:sp>
      <xdr:sp macro="" textlink="">
        <xdr:nvSpPr>
          <xdr:cNvPr id="42" name="正方形/長方形 41">
            <a:extLst>
              <a:ext uri="{FF2B5EF4-FFF2-40B4-BE49-F238E27FC236}">
                <a16:creationId xmlns:a16="http://schemas.microsoft.com/office/drawing/2014/main" id="{B506FA7B-649A-5074-E920-0B5669A65BFF}"/>
              </a:ext>
            </a:extLst>
          </xdr:cNvPr>
          <xdr:cNvSpPr/>
        </xdr:nvSpPr>
        <xdr:spPr>
          <a:xfrm>
            <a:off x="6638925" y="390525"/>
            <a:ext cx="1057275" cy="238125"/>
          </a:xfrm>
          <a:prstGeom prst="rect">
            <a:avLst/>
          </a:prstGeom>
          <a:solidFill>
            <a:schemeClr val="accent1">
              <a:lumMod val="60000"/>
              <a:lumOff val="4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 b="1">
                <a:solidFill>
                  <a:sysClr val="windowText" lastClr="000000"/>
                </a:solidFill>
              </a:rPr>
              <a:t>キャンペーン</a:t>
            </a:r>
          </a:p>
        </xdr:txBody>
      </xdr:sp>
      <xdr:sp macro="" textlink="">
        <xdr:nvSpPr>
          <xdr:cNvPr id="43" name="正方形/長方形 42">
            <a:extLst>
              <a:ext uri="{FF2B5EF4-FFF2-40B4-BE49-F238E27FC236}">
                <a16:creationId xmlns:a16="http://schemas.microsoft.com/office/drawing/2014/main" id="{7770A8DE-DAFC-6A52-6E9F-723E7BC52E0A}"/>
              </a:ext>
            </a:extLst>
          </xdr:cNvPr>
          <xdr:cNvSpPr/>
        </xdr:nvSpPr>
        <xdr:spPr>
          <a:xfrm>
            <a:off x="7800976" y="409575"/>
            <a:ext cx="971550" cy="238125"/>
          </a:xfrm>
          <a:prstGeom prst="rect">
            <a:avLst/>
          </a:prstGeom>
          <a:solidFill>
            <a:schemeClr val="accent5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その他行事</a:t>
            </a:r>
          </a:p>
        </xdr:txBody>
      </xdr:sp>
    </xdr:grpSp>
    <xdr:clientData/>
  </xdr:twoCellAnchor>
  <xdr:twoCellAnchor>
    <xdr:from>
      <xdr:col>5</xdr:col>
      <xdr:colOff>0</xdr:colOff>
      <xdr:row>125</xdr:row>
      <xdr:rowOff>0</xdr:rowOff>
    </xdr:from>
    <xdr:to>
      <xdr:col>7</xdr:col>
      <xdr:colOff>361950</xdr:colOff>
      <xdr:row>125</xdr:row>
      <xdr:rowOff>590550</xdr:rowOff>
    </xdr:to>
    <xdr:grpSp>
      <xdr:nvGrpSpPr>
        <xdr:cNvPr id="44" name="グループ化 43">
          <a:extLst>
            <a:ext uri="{FF2B5EF4-FFF2-40B4-BE49-F238E27FC236}">
              <a16:creationId xmlns:a16="http://schemas.microsoft.com/office/drawing/2014/main" id="{FE08EFB0-E492-4254-A51F-E85BF2B1290B}"/>
            </a:ext>
          </a:extLst>
        </xdr:cNvPr>
        <xdr:cNvGrpSpPr/>
      </xdr:nvGrpSpPr>
      <xdr:grpSpPr>
        <a:xfrm>
          <a:off x="6086475" y="42043350"/>
          <a:ext cx="2838450" cy="590550"/>
          <a:chOff x="6105525" y="57150"/>
          <a:chExt cx="2838450" cy="590550"/>
        </a:xfrm>
      </xdr:grpSpPr>
      <xdr:sp macro="" textlink="">
        <xdr:nvSpPr>
          <xdr:cNvPr id="45" name="正方形/長方形 44">
            <a:extLst>
              <a:ext uri="{FF2B5EF4-FFF2-40B4-BE49-F238E27FC236}">
                <a16:creationId xmlns:a16="http://schemas.microsoft.com/office/drawing/2014/main" id="{8682ED0B-3470-E7AF-6EF5-D69AB3383E28}"/>
              </a:ext>
            </a:extLst>
          </xdr:cNvPr>
          <xdr:cNvSpPr/>
        </xdr:nvSpPr>
        <xdr:spPr>
          <a:xfrm>
            <a:off x="6648449" y="76199"/>
            <a:ext cx="885826" cy="238125"/>
          </a:xfrm>
          <a:prstGeom prst="rect">
            <a:avLst/>
          </a:prstGeom>
          <a:solidFill>
            <a:srgbClr val="92D050"/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交通教室</a:t>
            </a:r>
          </a:p>
        </xdr:txBody>
      </xdr:sp>
      <xdr:sp macro="" textlink="">
        <xdr:nvSpPr>
          <xdr:cNvPr id="46" name="正方形/長方形 45">
            <a:extLst>
              <a:ext uri="{FF2B5EF4-FFF2-40B4-BE49-F238E27FC236}">
                <a16:creationId xmlns:a16="http://schemas.microsoft.com/office/drawing/2014/main" id="{E4C39939-F122-4281-6312-C931BED83E3A}"/>
              </a:ext>
            </a:extLst>
          </xdr:cNvPr>
          <xdr:cNvSpPr/>
        </xdr:nvSpPr>
        <xdr:spPr>
          <a:xfrm>
            <a:off x="6105525" y="57150"/>
            <a:ext cx="885826" cy="238125"/>
          </a:xfrm>
          <a:prstGeom prst="rect">
            <a:avLst/>
          </a:prstGeom>
          <a:noFill/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 b="1">
                <a:solidFill>
                  <a:sysClr val="windowText" lastClr="000000"/>
                </a:solidFill>
              </a:rPr>
              <a:t>凡例：</a:t>
            </a:r>
          </a:p>
        </xdr:txBody>
      </xdr:sp>
      <xdr:sp macro="" textlink="">
        <xdr:nvSpPr>
          <xdr:cNvPr id="47" name="正方形/長方形 46">
            <a:extLst>
              <a:ext uri="{FF2B5EF4-FFF2-40B4-BE49-F238E27FC236}">
                <a16:creationId xmlns:a16="http://schemas.microsoft.com/office/drawing/2014/main" id="{AF734EAD-713D-6849-752F-79EC6B739DEA}"/>
              </a:ext>
            </a:extLst>
          </xdr:cNvPr>
          <xdr:cNvSpPr/>
        </xdr:nvSpPr>
        <xdr:spPr>
          <a:xfrm>
            <a:off x="7762875" y="85725"/>
            <a:ext cx="1181100" cy="238125"/>
          </a:xfrm>
          <a:prstGeom prst="rect">
            <a:avLst/>
          </a:prstGeom>
          <a:solidFill>
            <a:schemeClr val="accent3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高齢者宅訪問</a:t>
            </a:r>
          </a:p>
        </xdr:txBody>
      </xdr:sp>
      <xdr:sp macro="" textlink="">
        <xdr:nvSpPr>
          <xdr:cNvPr id="48" name="正方形/長方形 47">
            <a:extLst>
              <a:ext uri="{FF2B5EF4-FFF2-40B4-BE49-F238E27FC236}">
                <a16:creationId xmlns:a16="http://schemas.microsoft.com/office/drawing/2014/main" id="{8D08A0CE-C816-257F-1CBC-BB8E0EF48731}"/>
              </a:ext>
            </a:extLst>
          </xdr:cNvPr>
          <xdr:cNvSpPr/>
        </xdr:nvSpPr>
        <xdr:spPr>
          <a:xfrm>
            <a:off x="6638925" y="390525"/>
            <a:ext cx="1057275" cy="238125"/>
          </a:xfrm>
          <a:prstGeom prst="rect">
            <a:avLst/>
          </a:prstGeom>
          <a:solidFill>
            <a:schemeClr val="accent1">
              <a:lumMod val="60000"/>
              <a:lumOff val="4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 b="1">
                <a:solidFill>
                  <a:sysClr val="windowText" lastClr="000000"/>
                </a:solidFill>
              </a:rPr>
              <a:t>キャンペーン</a:t>
            </a:r>
          </a:p>
        </xdr:txBody>
      </xdr:sp>
      <xdr:sp macro="" textlink="">
        <xdr:nvSpPr>
          <xdr:cNvPr id="49" name="正方形/長方形 48">
            <a:extLst>
              <a:ext uri="{FF2B5EF4-FFF2-40B4-BE49-F238E27FC236}">
                <a16:creationId xmlns:a16="http://schemas.microsoft.com/office/drawing/2014/main" id="{17A7165A-CE3D-64B9-9C2F-55EC2C9BB1C2}"/>
              </a:ext>
            </a:extLst>
          </xdr:cNvPr>
          <xdr:cNvSpPr/>
        </xdr:nvSpPr>
        <xdr:spPr>
          <a:xfrm>
            <a:off x="7800976" y="409575"/>
            <a:ext cx="971550" cy="238125"/>
          </a:xfrm>
          <a:prstGeom prst="rect">
            <a:avLst/>
          </a:prstGeom>
          <a:solidFill>
            <a:schemeClr val="accent5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その他行事</a:t>
            </a:r>
          </a:p>
        </xdr:txBody>
      </xdr:sp>
    </xdr:grpSp>
    <xdr:clientData/>
  </xdr:twoCellAnchor>
  <xdr:twoCellAnchor>
    <xdr:from>
      <xdr:col>5</xdr:col>
      <xdr:colOff>0</xdr:colOff>
      <xdr:row>142</xdr:row>
      <xdr:rowOff>0</xdr:rowOff>
    </xdr:from>
    <xdr:to>
      <xdr:col>7</xdr:col>
      <xdr:colOff>361950</xdr:colOff>
      <xdr:row>142</xdr:row>
      <xdr:rowOff>590550</xdr:rowOff>
    </xdr:to>
    <xdr:grpSp>
      <xdr:nvGrpSpPr>
        <xdr:cNvPr id="50" name="グループ化 49">
          <a:extLst>
            <a:ext uri="{FF2B5EF4-FFF2-40B4-BE49-F238E27FC236}">
              <a16:creationId xmlns:a16="http://schemas.microsoft.com/office/drawing/2014/main" id="{C11F34D0-28E9-4ECC-90BD-22A885790161}"/>
            </a:ext>
          </a:extLst>
        </xdr:cNvPr>
        <xdr:cNvGrpSpPr/>
      </xdr:nvGrpSpPr>
      <xdr:grpSpPr>
        <a:xfrm>
          <a:off x="6086475" y="47729775"/>
          <a:ext cx="2838450" cy="590550"/>
          <a:chOff x="6105525" y="57150"/>
          <a:chExt cx="2838450" cy="590550"/>
        </a:xfrm>
      </xdr:grpSpPr>
      <xdr:sp macro="" textlink="">
        <xdr:nvSpPr>
          <xdr:cNvPr id="51" name="正方形/長方形 50">
            <a:extLst>
              <a:ext uri="{FF2B5EF4-FFF2-40B4-BE49-F238E27FC236}">
                <a16:creationId xmlns:a16="http://schemas.microsoft.com/office/drawing/2014/main" id="{EF7B344C-F048-992F-DF42-3AA12E6E2E1B}"/>
              </a:ext>
            </a:extLst>
          </xdr:cNvPr>
          <xdr:cNvSpPr/>
        </xdr:nvSpPr>
        <xdr:spPr>
          <a:xfrm>
            <a:off x="6648449" y="76199"/>
            <a:ext cx="885826" cy="238125"/>
          </a:xfrm>
          <a:prstGeom prst="rect">
            <a:avLst/>
          </a:prstGeom>
          <a:solidFill>
            <a:srgbClr val="92D050"/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交通教室</a:t>
            </a:r>
          </a:p>
        </xdr:txBody>
      </xdr:sp>
      <xdr:sp macro="" textlink="">
        <xdr:nvSpPr>
          <xdr:cNvPr id="52" name="正方形/長方形 51">
            <a:extLst>
              <a:ext uri="{FF2B5EF4-FFF2-40B4-BE49-F238E27FC236}">
                <a16:creationId xmlns:a16="http://schemas.microsoft.com/office/drawing/2014/main" id="{9CBC1FC3-C351-5205-B89C-4F52947C5CA3}"/>
              </a:ext>
            </a:extLst>
          </xdr:cNvPr>
          <xdr:cNvSpPr/>
        </xdr:nvSpPr>
        <xdr:spPr>
          <a:xfrm>
            <a:off x="6105525" y="57150"/>
            <a:ext cx="885826" cy="238125"/>
          </a:xfrm>
          <a:prstGeom prst="rect">
            <a:avLst/>
          </a:prstGeom>
          <a:noFill/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 b="1">
                <a:solidFill>
                  <a:sysClr val="windowText" lastClr="000000"/>
                </a:solidFill>
              </a:rPr>
              <a:t>凡例：</a:t>
            </a:r>
          </a:p>
        </xdr:txBody>
      </xdr:sp>
      <xdr:sp macro="" textlink="">
        <xdr:nvSpPr>
          <xdr:cNvPr id="53" name="正方形/長方形 52">
            <a:extLst>
              <a:ext uri="{FF2B5EF4-FFF2-40B4-BE49-F238E27FC236}">
                <a16:creationId xmlns:a16="http://schemas.microsoft.com/office/drawing/2014/main" id="{1DCAFB94-E76E-ACA6-E5B9-A9D7F1ABE0B1}"/>
              </a:ext>
            </a:extLst>
          </xdr:cNvPr>
          <xdr:cNvSpPr/>
        </xdr:nvSpPr>
        <xdr:spPr>
          <a:xfrm>
            <a:off x="7762875" y="85725"/>
            <a:ext cx="1181100" cy="238125"/>
          </a:xfrm>
          <a:prstGeom prst="rect">
            <a:avLst/>
          </a:prstGeom>
          <a:solidFill>
            <a:schemeClr val="accent3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高齢者宅訪問</a:t>
            </a:r>
          </a:p>
        </xdr:txBody>
      </xdr:sp>
      <xdr:sp macro="" textlink="">
        <xdr:nvSpPr>
          <xdr:cNvPr id="54" name="正方形/長方形 53">
            <a:extLst>
              <a:ext uri="{FF2B5EF4-FFF2-40B4-BE49-F238E27FC236}">
                <a16:creationId xmlns:a16="http://schemas.microsoft.com/office/drawing/2014/main" id="{7AEFA798-6D9D-C7C9-E898-249B3448BD89}"/>
              </a:ext>
            </a:extLst>
          </xdr:cNvPr>
          <xdr:cNvSpPr/>
        </xdr:nvSpPr>
        <xdr:spPr>
          <a:xfrm>
            <a:off x="6638925" y="390525"/>
            <a:ext cx="1057275" cy="238125"/>
          </a:xfrm>
          <a:prstGeom prst="rect">
            <a:avLst/>
          </a:prstGeom>
          <a:solidFill>
            <a:schemeClr val="accent1">
              <a:lumMod val="60000"/>
              <a:lumOff val="4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 b="1">
                <a:solidFill>
                  <a:sysClr val="windowText" lastClr="000000"/>
                </a:solidFill>
              </a:rPr>
              <a:t>キャンペーン</a:t>
            </a:r>
          </a:p>
        </xdr:txBody>
      </xdr:sp>
      <xdr:sp macro="" textlink="">
        <xdr:nvSpPr>
          <xdr:cNvPr id="55" name="正方形/長方形 54">
            <a:extLst>
              <a:ext uri="{FF2B5EF4-FFF2-40B4-BE49-F238E27FC236}">
                <a16:creationId xmlns:a16="http://schemas.microsoft.com/office/drawing/2014/main" id="{EEF5ABFF-6FA0-1B5F-CF6F-99C1E3043B88}"/>
              </a:ext>
            </a:extLst>
          </xdr:cNvPr>
          <xdr:cNvSpPr/>
        </xdr:nvSpPr>
        <xdr:spPr>
          <a:xfrm>
            <a:off x="7800976" y="409575"/>
            <a:ext cx="971550" cy="238125"/>
          </a:xfrm>
          <a:prstGeom prst="rect">
            <a:avLst/>
          </a:prstGeom>
          <a:solidFill>
            <a:schemeClr val="accent5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その他行事</a:t>
            </a:r>
          </a:p>
        </xdr:txBody>
      </xdr:sp>
    </xdr:grpSp>
    <xdr:clientData/>
  </xdr:twoCellAnchor>
  <xdr:twoCellAnchor>
    <xdr:from>
      <xdr:col>5</xdr:col>
      <xdr:colOff>0</xdr:colOff>
      <xdr:row>159</xdr:row>
      <xdr:rowOff>0</xdr:rowOff>
    </xdr:from>
    <xdr:to>
      <xdr:col>7</xdr:col>
      <xdr:colOff>361950</xdr:colOff>
      <xdr:row>159</xdr:row>
      <xdr:rowOff>590550</xdr:rowOff>
    </xdr:to>
    <xdr:grpSp>
      <xdr:nvGrpSpPr>
        <xdr:cNvPr id="56" name="グループ化 55">
          <a:extLst>
            <a:ext uri="{FF2B5EF4-FFF2-40B4-BE49-F238E27FC236}">
              <a16:creationId xmlns:a16="http://schemas.microsoft.com/office/drawing/2014/main" id="{4E33CCCB-D7A4-4EC8-958D-18B071DD5439}"/>
            </a:ext>
          </a:extLst>
        </xdr:cNvPr>
        <xdr:cNvGrpSpPr/>
      </xdr:nvGrpSpPr>
      <xdr:grpSpPr>
        <a:xfrm>
          <a:off x="6086475" y="53473350"/>
          <a:ext cx="2838450" cy="590550"/>
          <a:chOff x="6105525" y="57150"/>
          <a:chExt cx="2838450" cy="590550"/>
        </a:xfrm>
      </xdr:grpSpPr>
      <xdr:sp macro="" textlink="">
        <xdr:nvSpPr>
          <xdr:cNvPr id="57" name="正方形/長方形 56">
            <a:extLst>
              <a:ext uri="{FF2B5EF4-FFF2-40B4-BE49-F238E27FC236}">
                <a16:creationId xmlns:a16="http://schemas.microsoft.com/office/drawing/2014/main" id="{F5379406-8710-D577-B5F8-844FB2BF648F}"/>
              </a:ext>
            </a:extLst>
          </xdr:cNvPr>
          <xdr:cNvSpPr/>
        </xdr:nvSpPr>
        <xdr:spPr>
          <a:xfrm>
            <a:off x="6648449" y="76199"/>
            <a:ext cx="885826" cy="238125"/>
          </a:xfrm>
          <a:prstGeom prst="rect">
            <a:avLst/>
          </a:prstGeom>
          <a:solidFill>
            <a:srgbClr val="92D050"/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交通教室</a:t>
            </a:r>
          </a:p>
        </xdr:txBody>
      </xdr:sp>
      <xdr:sp macro="" textlink="">
        <xdr:nvSpPr>
          <xdr:cNvPr id="58" name="正方形/長方形 57">
            <a:extLst>
              <a:ext uri="{FF2B5EF4-FFF2-40B4-BE49-F238E27FC236}">
                <a16:creationId xmlns:a16="http://schemas.microsoft.com/office/drawing/2014/main" id="{9536C0E9-7FED-4475-16AD-718F02ECD308}"/>
              </a:ext>
            </a:extLst>
          </xdr:cNvPr>
          <xdr:cNvSpPr/>
        </xdr:nvSpPr>
        <xdr:spPr>
          <a:xfrm>
            <a:off x="6105525" y="57150"/>
            <a:ext cx="885826" cy="238125"/>
          </a:xfrm>
          <a:prstGeom prst="rect">
            <a:avLst/>
          </a:prstGeom>
          <a:noFill/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 b="1">
                <a:solidFill>
                  <a:sysClr val="windowText" lastClr="000000"/>
                </a:solidFill>
              </a:rPr>
              <a:t>凡例：</a:t>
            </a:r>
          </a:p>
        </xdr:txBody>
      </xdr:sp>
      <xdr:sp macro="" textlink="">
        <xdr:nvSpPr>
          <xdr:cNvPr id="59" name="正方形/長方形 58">
            <a:extLst>
              <a:ext uri="{FF2B5EF4-FFF2-40B4-BE49-F238E27FC236}">
                <a16:creationId xmlns:a16="http://schemas.microsoft.com/office/drawing/2014/main" id="{06C0C563-FF90-2C40-0ACF-AA690E226133}"/>
              </a:ext>
            </a:extLst>
          </xdr:cNvPr>
          <xdr:cNvSpPr/>
        </xdr:nvSpPr>
        <xdr:spPr>
          <a:xfrm>
            <a:off x="7762875" y="85725"/>
            <a:ext cx="1181100" cy="238125"/>
          </a:xfrm>
          <a:prstGeom prst="rect">
            <a:avLst/>
          </a:prstGeom>
          <a:solidFill>
            <a:schemeClr val="accent3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高齢者宅訪問</a:t>
            </a:r>
          </a:p>
        </xdr:txBody>
      </xdr:sp>
      <xdr:sp macro="" textlink="">
        <xdr:nvSpPr>
          <xdr:cNvPr id="60" name="正方形/長方形 59">
            <a:extLst>
              <a:ext uri="{FF2B5EF4-FFF2-40B4-BE49-F238E27FC236}">
                <a16:creationId xmlns:a16="http://schemas.microsoft.com/office/drawing/2014/main" id="{1F22BE7E-A076-7C84-39D8-4428FC2528F7}"/>
              </a:ext>
            </a:extLst>
          </xdr:cNvPr>
          <xdr:cNvSpPr/>
        </xdr:nvSpPr>
        <xdr:spPr>
          <a:xfrm>
            <a:off x="6638925" y="390525"/>
            <a:ext cx="1057275" cy="238125"/>
          </a:xfrm>
          <a:prstGeom prst="rect">
            <a:avLst/>
          </a:prstGeom>
          <a:solidFill>
            <a:schemeClr val="accent1">
              <a:lumMod val="60000"/>
              <a:lumOff val="4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 b="1">
                <a:solidFill>
                  <a:sysClr val="windowText" lastClr="000000"/>
                </a:solidFill>
              </a:rPr>
              <a:t>キャンペーン</a:t>
            </a:r>
          </a:p>
        </xdr:txBody>
      </xdr:sp>
      <xdr:sp macro="" textlink="">
        <xdr:nvSpPr>
          <xdr:cNvPr id="61" name="正方形/長方形 60">
            <a:extLst>
              <a:ext uri="{FF2B5EF4-FFF2-40B4-BE49-F238E27FC236}">
                <a16:creationId xmlns:a16="http://schemas.microsoft.com/office/drawing/2014/main" id="{3C0A6581-1165-F294-8D5E-289644F498C9}"/>
              </a:ext>
            </a:extLst>
          </xdr:cNvPr>
          <xdr:cNvSpPr/>
        </xdr:nvSpPr>
        <xdr:spPr>
          <a:xfrm>
            <a:off x="7800976" y="409575"/>
            <a:ext cx="971550" cy="238125"/>
          </a:xfrm>
          <a:prstGeom prst="rect">
            <a:avLst/>
          </a:prstGeom>
          <a:solidFill>
            <a:schemeClr val="accent5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その他行事</a:t>
            </a:r>
          </a:p>
        </xdr:txBody>
      </xdr:sp>
    </xdr:grpSp>
    <xdr:clientData/>
  </xdr:twoCellAnchor>
  <xdr:twoCellAnchor>
    <xdr:from>
      <xdr:col>5</xdr:col>
      <xdr:colOff>0</xdr:colOff>
      <xdr:row>179</xdr:row>
      <xdr:rowOff>0</xdr:rowOff>
    </xdr:from>
    <xdr:to>
      <xdr:col>7</xdr:col>
      <xdr:colOff>361950</xdr:colOff>
      <xdr:row>179</xdr:row>
      <xdr:rowOff>590550</xdr:rowOff>
    </xdr:to>
    <xdr:grpSp>
      <xdr:nvGrpSpPr>
        <xdr:cNvPr id="62" name="グループ化 61">
          <a:extLst>
            <a:ext uri="{FF2B5EF4-FFF2-40B4-BE49-F238E27FC236}">
              <a16:creationId xmlns:a16="http://schemas.microsoft.com/office/drawing/2014/main" id="{A07BA533-22AC-4E05-AA6C-93DE44B9ED25}"/>
            </a:ext>
          </a:extLst>
        </xdr:cNvPr>
        <xdr:cNvGrpSpPr/>
      </xdr:nvGrpSpPr>
      <xdr:grpSpPr>
        <a:xfrm>
          <a:off x="6086475" y="60188475"/>
          <a:ext cx="2838450" cy="590550"/>
          <a:chOff x="6105525" y="57150"/>
          <a:chExt cx="2838450" cy="590550"/>
        </a:xfrm>
      </xdr:grpSpPr>
      <xdr:sp macro="" textlink="">
        <xdr:nvSpPr>
          <xdr:cNvPr id="63" name="正方形/長方形 62">
            <a:extLst>
              <a:ext uri="{FF2B5EF4-FFF2-40B4-BE49-F238E27FC236}">
                <a16:creationId xmlns:a16="http://schemas.microsoft.com/office/drawing/2014/main" id="{B4296213-55CF-E3AA-85A3-BC8390B6262E}"/>
              </a:ext>
            </a:extLst>
          </xdr:cNvPr>
          <xdr:cNvSpPr/>
        </xdr:nvSpPr>
        <xdr:spPr>
          <a:xfrm>
            <a:off x="6648449" y="76199"/>
            <a:ext cx="885826" cy="238125"/>
          </a:xfrm>
          <a:prstGeom prst="rect">
            <a:avLst/>
          </a:prstGeom>
          <a:solidFill>
            <a:srgbClr val="92D050"/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交通教室</a:t>
            </a:r>
          </a:p>
        </xdr:txBody>
      </xdr:sp>
      <xdr:sp macro="" textlink="">
        <xdr:nvSpPr>
          <xdr:cNvPr id="64" name="正方形/長方形 63">
            <a:extLst>
              <a:ext uri="{FF2B5EF4-FFF2-40B4-BE49-F238E27FC236}">
                <a16:creationId xmlns:a16="http://schemas.microsoft.com/office/drawing/2014/main" id="{E93BDEFA-8E39-9880-E170-AB715609E4AA}"/>
              </a:ext>
            </a:extLst>
          </xdr:cNvPr>
          <xdr:cNvSpPr/>
        </xdr:nvSpPr>
        <xdr:spPr>
          <a:xfrm>
            <a:off x="6105525" y="57150"/>
            <a:ext cx="885826" cy="238125"/>
          </a:xfrm>
          <a:prstGeom prst="rect">
            <a:avLst/>
          </a:prstGeom>
          <a:noFill/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 b="1">
                <a:solidFill>
                  <a:sysClr val="windowText" lastClr="000000"/>
                </a:solidFill>
              </a:rPr>
              <a:t>凡例：</a:t>
            </a:r>
          </a:p>
        </xdr:txBody>
      </xdr:sp>
      <xdr:sp macro="" textlink="">
        <xdr:nvSpPr>
          <xdr:cNvPr id="65" name="正方形/長方形 64">
            <a:extLst>
              <a:ext uri="{FF2B5EF4-FFF2-40B4-BE49-F238E27FC236}">
                <a16:creationId xmlns:a16="http://schemas.microsoft.com/office/drawing/2014/main" id="{3C8AF9D2-43FD-F807-C938-7FBBD68B16CE}"/>
              </a:ext>
            </a:extLst>
          </xdr:cNvPr>
          <xdr:cNvSpPr/>
        </xdr:nvSpPr>
        <xdr:spPr>
          <a:xfrm>
            <a:off x="7762875" y="85725"/>
            <a:ext cx="1181100" cy="238125"/>
          </a:xfrm>
          <a:prstGeom prst="rect">
            <a:avLst/>
          </a:prstGeom>
          <a:solidFill>
            <a:schemeClr val="accent3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高齢者宅訪問</a:t>
            </a:r>
          </a:p>
        </xdr:txBody>
      </xdr:sp>
      <xdr:sp macro="" textlink="">
        <xdr:nvSpPr>
          <xdr:cNvPr id="66" name="正方形/長方形 65">
            <a:extLst>
              <a:ext uri="{FF2B5EF4-FFF2-40B4-BE49-F238E27FC236}">
                <a16:creationId xmlns:a16="http://schemas.microsoft.com/office/drawing/2014/main" id="{3E206933-E622-7201-A464-19D592E7300F}"/>
              </a:ext>
            </a:extLst>
          </xdr:cNvPr>
          <xdr:cNvSpPr/>
        </xdr:nvSpPr>
        <xdr:spPr>
          <a:xfrm>
            <a:off x="6638925" y="390525"/>
            <a:ext cx="1057275" cy="238125"/>
          </a:xfrm>
          <a:prstGeom prst="rect">
            <a:avLst/>
          </a:prstGeom>
          <a:solidFill>
            <a:schemeClr val="accent1">
              <a:lumMod val="60000"/>
              <a:lumOff val="4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 b="1">
                <a:solidFill>
                  <a:sysClr val="windowText" lastClr="000000"/>
                </a:solidFill>
              </a:rPr>
              <a:t>キャンペーン</a:t>
            </a:r>
          </a:p>
        </xdr:txBody>
      </xdr:sp>
      <xdr:sp macro="" textlink="">
        <xdr:nvSpPr>
          <xdr:cNvPr id="67" name="正方形/長方形 66">
            <a:extLst>
              <a:ext uri="{FF2B5EF4-FFF2-40B4-BE49-F238E27FC236}">
                <a16:creationId xmlns:a16="http://schemas.microsoft.com/office/drawing/2014/main" id="{EAE27F89-338B-EA25-23AF-CC9242BD83B3}"/>
              </a:ext>
            </a:extLst>
          </xdr:cNvPr>
          <xdr:cNvSpPr/>
        </xdr:nvSpPr>
        <xdr:spPr>
          <a:xfrm>
            <a:off x="7800976" y="409575"/>
            <a:ext cx="971550" cy="238125"/>
          </a:xfrm>
          <a:prstGeom prst="rect">
            <a:avLst/>
          </a:prstGeom>
          <a:solidFill>
            <a:schemeClr val="accent5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その他行事</a:t>
            </a:r>
          </a:p>
        </xdr:txBody>
      </xdr:sp>
    </xdr:grpSp>
    <xdr:clientData/>
  </xdr:twoCellAnchor>
  <xdr:twoCellAnchor>
    <xdr:from>
      <xdr:col>5</xdr:col>
      <xdr:colOff>0</xdr:colOff>
      <xdr:row>196</xdr:row>
      <xdr:rowOff>0</xdr:rowOff>
    </xdr:from>
    <xdr:to>
      <xdr:col>7</xdr:col>
      <xdr:colOff>361950</xdr:colOff>
      <xdr:row>196</xdr:row>
      <xdr:rowOff>590550</xdr:rowOff>
    </xdr:to>
    <xdr:grpSp>
      <xdr:nvGrpSpPr>
        <xdr:cNvPr id="68" name="グループ化 67">
          <a:extLst>
            <a:ext uri="{FF2B5EF4-FFF2-40B4-BE49-F238E27FC236}">
              <a16:creationId xmlns:a16="http://schemas.microsoft.com/office/drawing/2014/main" id="{40605164-36EF-4A27-9C48-A134B89F3A84}"/>
            </a:ext>
          </a:extLst>
        </xdr:cNvPr>
        <xdr:cNvGrpSpPr/>
      </xdr:nvGrpSpPr>
      <xdr:grpSpPr>
        <a:xfrm>
          <a:off x="6086475" y="66036825"/>
          <a:ext cx="2838450" cy="590550"/>
          <a:chOff x="6105525" y="57150"/>
          <a:chExt cx="2838450" cy="590550"/>
        </a:xfrm>
      </xdr:grpSpPr>
      <xdr:sp macro="" textlink="">
        <xdr:nvSpPr>
          <xdr:cNvPr id="69" name="正方形/長方形 68">
            <a:extLst>
              <a:ext uri="{FF2B5EF4-FFF2-40B4-BE49-F238E27FC236}">
                <a16:creationId xmlns:a16="http://schemas.microsoft.com/office/drawing/2014/main" id="{1798C22D-DC2C-66C6-BBFF-905B94F44D39}"/>
              </a:ext>
            </a:extLst>
          </xdr:cNvPr>
          <xdr:cNvSpPr/>
        </xdr:nvSpPr>
        <xdr:spPr>
          <a:xfrm>
            <a:off x="6648449" y="76199"/>
            <a:ext cx="885826" cy="238125"/>
          </a:xfrm>
          <a:prstGeom prst="rect">
            <a:avLst/>
          </a:prstGeom>
          <a:solidFill>
            <a:srgbClr val="92D050"/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交通教室</a:t>
            </a:r>
          </a:p>
        </xdr:txBody>
      </xdr:sp>
      <xdr:sp macro="" textlink="">
        <xdr:nvSpPr>
          <xdr:cNvPr id="70" name="正方形/長方形 69">
            <a:extLst>
              <a:ext uri="{FF2B5EF4-FFF2-40B4-BE49-F238E27FC236}">
                <a16:creationId xmlns:a16="http://schemas.microsoft.com/office/drawing/2014/main" id="{07432E16-83C6-8F96-D708-F52AABDDC07A}"/>
              </a:ext>
            </a:extLst>
          </xdr:cNvPr>
          <xdr:cNvSpPr/>
        </xdr:nvSpPr>
        <xdr:spPr>
          <a:xfrm>
            <a:off x="6105525" y="57150"/>
            <a:ext cx="885826" cy="238125"/>
          </a:xfrm>
          <a:prstGeom prst="rect">
            <a:avLst/>
          </a:prstGeom>
          <a:noFill/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 b="1">
                <a:solidFill>
                  <a:sysClr val="windowText" lastClr="000000"/>
                </a:solidFill>
              </a:rPr>
              <a:t>凡例：</a:t>
            </a:r>
          </a:p>
        </xdr:txBody>
      </xdr:sp>
      <xdr:sp macro="" textlink="">
        <xdr:nvSpPr>
          <xdr:cNvPr id="71" name="正方形/長方形 70">
            <a:extLst>
              <a:ext uri="{FF2B5EF4-FFF2-40B4-BE49-F238E27FC236}">
                <a16:creationId xmlns:a16="http://schemas.microsoft.com/office/drawing/2014/main" id="{FD4783F9-3A31-5195-8DDD-7B47C02D94A9}"/>
              </a:ext>
            </a:extLst>
          </xdr:cNvPr>
          <xdr:cNvSpPr/>
        </xdr:nvSpPr>
        <xdr:spPr>
          <a:xfrm>
            <a:off x="7762875" y="85725"/>
            <a:ext cx="1181100" cy="238125"/>
          </a:xfrm>
          <a:prstGeom prst="rect">
            <a:avLst/>
          </a:prstGeom>
          <a:solidFill>
            <a:schemeClr val="accent3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高齢者宅訪問</a:t>
            </a:r>
          </a:p>
        </xdr:txBody>
      </xdr:sp>
      <xdr:sp macro="" textlink="">
        <xdr:nvSpPr>
          <xdr:cNvPr id="72" name="正方形/長方形 71">
            <a:extLst>
              <a:ext uri="{FF2B5EF4-FFF2-40B4-BE49-F238E27FC236}">
                <a16:creationId xmlns:a16="http://schemas.microsoft.com/office/drawing/2014/main" id="{F8B8FC3B-43BB-1F8B-DEC5-4B90CF7F8842}"/>
              </a:ext>
            </a:extLst>
          </xdr:cNvPr>
          <xdr:cNvSpPr/>
        </xdr:nvSpPr>
        <xdr:spPr>
          <a:xfrm>
            <a:off x="6638925" y="390525"/>
            <a:ext cx="1057275" cy="238125"/>
          </a:xfrm>
          <a:prstGeom prst="rect">
            <a:avLst/>
          </a:prstGeom>
          <a:solidFill>
            <a:schemeClr val="accent1">
              <a:lumMod val="60000"/>
              <a:lumOff val="4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 b="1">
                <a:solidFill>
                  <a:sysClr val="windowText" lastClr="000000"/>
                </a:solidFill>
              </a:rPr>
              <a:t>キャンペーン</a:t>
            </a:r>
          </a:p>
        </xdr:txBody>
      </xdr:sp>
      <xdr:sp macro="" textlink="">
        <xdr:nvSpPr>
          <xdr:cNvPr id="73" name="正方形/長方形 72">
            <a:extLst>
              <a:ext uri="{FF2B5EF4-FFF2-40B4-BE49-F238E27FC236}">
                <a16:creationId xmlns:a16="http://schemas.microsoft.com/office/drawing/2014/main" id="{315040EE-E7CA-794B-35C9-5C83C1E7701A}"/>
              </a:ext>
            </a:extLst>
          </xdr:cNvPr>
          <xdr:cNvSpPr/>
        </xdr:nvSpPr>
        <xdr:spPr>
          <a:xfrm>
            <a:off x="7800976" y="409575"/>
            <a:ext cx="971550" cy="238125"/>
          </a:xfrm>
          <a:prstGeom prst="rect">
            <a:avLst/>
          </a:prstGeom>
          <a:solidFill>
            <a:schemeClr val="accent5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その他行事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0</xdr:row>
      <xdr:rowOff>57150</xdr:rowOff>
    </xdr:from>
    <xdr:to>
      <xdr:col>7</xdr:col>
      <xdr:colOff>381000</xdr:colOff>
      <xdr:row>0</xdr:row>
      <xdr:rowOff>647700</xdr:rowOff>
    </xdr:to>
    <xdr:grpSp>
      <xdr:nvGrpSpPr>
        <xdr:cNvPr id="7" name="グループ化 6">
          <a:extLst>
            <a:ext uri="{FF2B5EF4-FFF2-40B4-BE49-F238E27FC236}">
              <a16:creationId xmlns:a16="http://schemas.microsoft.com/office/drawing/2014/main" id="{5166862D-63D0-EA62-A644-28E7B3706F66}"/>
            </a:ext>
          </a:extLst>
        </xdr:cNvPr>
        <xdr:cNvGrpSpPr/>
      </xdr:nvGrpSpPr>
      <xdr:grpSpPr>
        <a:xfrm>
          <a:off x="6105525" y="57150"/>
          <a:ext cx="2838450" cy="590550"/>
          <a:chOff x="6105525" y="57150"/>
          <a:chExt cx="2838450" cy="590550"/>
        </a:xfrm>
      </xdr:grpSpPr>
      <xdr:sp macro="" textlink="">
        <xdr:nvSpPr>
          <xdr:cNvPr id="2" name="正方形/長方形 1">
            <a:extLst>
              <a:ext uri="{FF2B5EF4-FFF2-40B4-BE49-F238E27FC236}">
                <a16:creationId xmlns:a16="http://schemas.microsoft.com/office/drawing/2014/main" id="{FA643B9A-2BC6-B3A9-648D-1396B3D0CD0E}"/>
              </a:ext>
            </a:extLst>
          </xdr:cNvPr>
          <xdr:cNvSpPr/>
        </xdr:nvSpPr>
        <xdr:spPr>
          <a:xfrm>
            <a:off x="6648449" y="76199"/>
            <a:ext cx="885826" cy="238125"/>
          </a:xfrm>
          <a:prstGeom prst="rect">
            <a:avLst/>
          </a:prstGeom>
          <a:solidFill>
            <a:srgbClr val="92D050"/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交通教室</a:t>
            </a:r>
          </a:p>
        </xdr:txBody>
      </xdr:sp>
      <xdr:sp macro="" textlink="">
        <xdr:nvSpPr>
          <xdr:cNvPr id="3" name="正方形/長方形 2">
            <a:extLst>
              <a:ext uri="{FF2B5EF4-FFF2-40B4-BE49-F238E27FC236}">
                <a16:creationId xmlns:a16="http://schemas.microsoft.com/office/drawing/2014/main" id="{60984EA8-8E96-434D-BE8F-67DBB1A4B13F}"/>
              </a:ext>
            </a:extLst>
          </xdr:cNvPr>
          <xdr:cNvSpPr/>
        </xdr:nvSpPr>
        <xdr:spPr>
          <a:xfrm>
            <a:off x="6105525" y="57150"/>
            <a:ext cx="885826" cy="238125"/>
          </a:xfrm>
          <a:prstGeom prst="rect">
            <a:avLst/>
          </a:prstGeom>
          <a:noFill/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 b="1">
                <a:solidFill>
                  <a:sysClr val="windowText" lastClr="000000"/>
                </a:solidFill>
              </a:rPr>
              <a:t>凡例：</a:t>
            </a:r>
          </a:p>
        </xdr:txBody>
      </xdr:sp>
      <xdr:sp macro="" textlink="">
        <xdr:nvSpPr>
          <xdr:cNvPr id="4" name="正方形/長方形 3">
            <a:extLst>
              <a:ext uri="{FF2B5EF4-FFF2-40B4-BE49-F238E27FC236}">
                <a16:creationId xmlns:a16="http://schemas.microsoft.com/office/drawing/2014/main" id="{9232352D-7D38-4C3E-AFEA-CCB4A3600C61}"/>
              </a:ext>
            </a:extLst>
          </xdr:cNvPr>
          <xdr:cNvSpPr/>
        </xdr:nvSpPr>
        <xdr:spPr>
          <a:xfrm>
            <a:off x="7762875" y="85725"/>
            <a:ext cx="1181100" cy="238125"/>
          </a:xfrm>
          <a:prstGeom prst="rect">
            <a:avLst/>
          </a:prstGeom>
          <a:solidFill>
            <a:schemeClr val="accent3">
              <a:lumMod val="20000"/>
              <a:lumOff val="8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高齢者宅訪問</a:t>
            </a:r>
          </a:p>
        </xdr:txBody>
      </xdr:sp>
      <xdr:sp macro="" textlink="">
        <xdr:nvSpPr>
          <xdr:cNvPr id="5" name="正方形/長方形 4">
            <a:extLst>
              <a:ext uri="{FF2B5EF4-FFF2-40B4-BE49-F238E27FC236}">
                <a16:creationId xmlns:a16="http://schemas.microsoft.com/office/drawing/2014/main" id="{72B683DF-9E60-4E26-8F13-4C8A7CB2C536}"/>
              </a:ext>
            </a:extLst>
          </xdr:cNvPr>
          <xdr:cNvSpPr/>
        </xdr:nvSpPr>
        <xdr:spPr>
          <a:xfrm>
            <a:off x="6638925" y="390525"/>
            <a:ext cx="1057275" cy="238125"/>
          </a:xfrm>
          <a:prstGeom prst="rect">
            <a:avLst/>
          </a:prstGeom>
          <a:solidFill>
            <a:schemeClr val="accent1">
              <a:lumMod val="60000"/>
              <a:lumOff val="4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 b="1">
                <a:solidFill>
                  <a:sysClr val="windowText" lastClr="000000"/>
                </a:solidFill>
              </a:rPr>
              <a:t>キャンペーン</a:t>
            </a:r>
          </a:p>
        </xdr:txBody>
      </xdr:sp>
      <xdr:sp macro="" textlink="">
        <xdr:nvSpPr>
          <xdr:cNvPr id="6" name="正方形/長方形 5">
            <a:extLst>
              <a:ext uri="{FF2B5EF4-FFF2-40B4-BE49-F238E27FC236}">
                <a16:creationId xmlns:a16="http://schemas.microsoft.com/office/drawing/2014/main" id="{C2EB5909-AE1F-4AFF-A416-6D85CB03CC0D}"/>
              </a:ext>
            </a:extLst>
          </xdr:cNvPr>
          <xdr:cNvSpPr/>
        </xdr:nvSpPr>
        <xdr:spPr>
          <a:xfrm>
            <a:off x="7800976" y="409575"/>
            <a:ext cx="971550" cy="238125"/>
          </a:xfrm>
          <a:prstGeom prst="rect">
            <a:avLst/>
          </a:prstGeom>
          <a:solidFill>
            <a:schemeClr val="accent5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その他行事</a:t>
            </a:r>
          </a:p>
        </xdr:txBody>
      </xdr:sp>
    </xdr:grpSp>
    <xdr:clientData/>
  </xdr:twoCellAnchor>
  <xdr:twoCellAnchor>
    <xdr:from>
      <xdr:col>5</xdr:col>
      <xdr:colOff>0</xdr:colOff>
      <xdr:row>17</xdr:row>
      <xdr:rowOff>0</xdr:rowOff>
    </xdr:from>
    <xdr:to>
      <xdr:col>7</xdr:col>
      <xdr:colOff>361950</xdr:colOff>
      <xdr:row>17</xdr:row>
      <xdr:rowOff>590550</xdr:rowOff>
    </xdr:to>
    <xdr:grpSp>
      <xdr:nvGrpSpPr>
        <xdr:cNvPr id="8" name="グループ化 7">
          <a:extLst>
            <a:ext uri="{FF2B5EF4-FFF2-40B4-BE49-F238E27FC236}">
              <a16:creationId xmlns:a16="http://schemas.microsoft.com/office/drawing/2014/main" id="{37FAEB81-AEE7-4771-81B8-8AFFA37B8805}"/>
            </a:ext>
          </a:extLst>
        </xdr:cNvPr>
        <xdr:cNvGrpSpPr/>
      </xdr:nvGrpSpPr>
      <xdr:grpSpPr>
        <a:xfrm>
          <a:off x="6086475" y="5724525"/>
          <a:ext cx="2838450" cy="590550"/>
          <a:chOff x="6105525" y="57150"/>
          <a:chExt cx="2838450" cy="590550"/>
        </a:xfrm>
      </xdr:grpSpPr>
      <xdr:sp macro="" textlink="">
        <xdr:nvSpPr>
          <xdr:cNvPr id="9" name="正方形/長方形 8">
            <a:extLst>
              <a:ext uri="{FF2B5EF4-FFF2-40B4-BE49-F238E27FC236}">
                <a16:creationId xmlns:a16="http://schemas.microsoft.com/office/drawing/2014/main" id="{57C287C0-AA45-7650-E07B-1196C94DD176}"/>
              </a:ext>
            </a:extLst>
          </xdr:cNvPr>
          <xdr:cNvSpPr/>
        </xdr:nvSpPr>
        <xdr:spPr>
          <a:xfrm>
            <a:off x="6648449" y="76199"/>
            <a:ext cx="885826" cy="238125"/>
          </a:xfrm>
          <a:prstGeom prst="rect">
            <a:avLst/>
          </a:prstGeom>
          <a:solidFill>
            <a:srgbClr val="92D050"/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交通教室</a:t>
            </a:r>
          </a:p>
        </xdr:txBody>
      </xdr:sp>
      <xdr:sp macro="" textlink="">
        <xdr:nvSpPr>
          <xdr:cNvPr id="10" name="正方形/長方形 9">
            <a:extLst>
              <a:ext uri="{FF2B5EF4-FFF2-40B4-BE49-F238E27FC236}">
                <a16:creationId xmlns:a16="http://schemas.microsoft.com/office/drawing/2014/main" id="{1D079ADC-06ED-7F3F-3852-91943C07468A}"/>
              </a:ext>
            </a:extLst>
          </xdr:cNvPr>
          <xdr:cNvSpPr/>
        </xdr:nvSpPr>
        <xdr:spPr>
          <a:xfrm>
            <a:off x="6105525" y="57150"/>
            <a:ext cx="885826" cy="238125"/>
          </a:xfrm>
          <a:prstGeom prst="rect">
            <a:avLst/>
          </a:prstGeom>
          <a:noFill/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 b="1">
                <a:solidFill>
                  <a:sysClr val="windowText" lastClr="000000"/>
                </a:solidFill>
              </a:rPr>
              <a:t>凡例：</a:t>
            </a:r>
          </a:p>
        </xdr:txBody>
      </xdr:sp>
      <xdr:sp macro="" textlink="">
        <xdr:nvSpPr>
          <xdr:cNvPr id="11" name="正方形/長方形 10">
            <a:extLst>
              <a:ext uri="{FF2B5EF4-FFF2-40B4-BE49-F238E27FC236}">
                <a16:creationId xmlns:a16="http://schemas.microsoft.com/office/drawing/2014/main" id="{BC6AAF06-F9D7-A3E4-8D97-1E39F30A6BB8}"/>
              </a:ext>
            </a:extLst>
          </xdr:cNvPr>
          <xdr:cNvSpPr/>
        </xdr:nvSpPr>
        <xdr:spPr>
          <a:xfrm>
            <a:off x="7762875" y="85725"/>
            <a:ext cx="1181100" cy="238125"/>
          </a:xfrm>
          <a:prstGeom prst="rect">
            <a:avLst/>
          </a:prstGeom>
          <a:solidFill>
            <a:schemeClr val="accent3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高齢者宅訪問</a:t>
            </a:r>
          </a:p>
        </xdr:txBody>
      </xdr:sp>
      <xdr:sp macro="" textlink="">
        <xdr:nvSpPr>
          <xdr:cNvPr id="12" name="正方形/長方形 11">
            <a:extLst>
              <a:ext uri="{FF2B5EF4-FFF2-40B4-BE49-F238E27FC236}">
                <a16:creationId xmlns:a16="http://schemas.microsoft.com/office/drawing/2014/main" id="{3435E680-5FB3-389D-7721-4EC3310799C9}"/>
              </a:ext>
            </a:extLst>
          </xdr:cNvPr>
          <xdr:cNvSpPr/>
        </xdr:nvSpPr>
        <xdr:spPr>
          <a:xfrm>
            <a:off x="6638925" y="390525"/>
            <a:ext cx="1057275" cy="238125"/>
          </a:xfrm>
          <a:prstGeom prst="rect">
            <a:avLst/>
          </a:prstGeom>
          <a:solidFill>
            <a:schemeClr val="accent1">
              <a:lumMod val="60000"/>
              <a:lumOff val="4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 b="1">
                <a:solidFill>
                  <a:sysClr val="windowText" lastClr="000000"/>
                </a:solidFill>
              </a:rPr>
              <a:t>キャンペーン</a:t>
            </a:r>
          </a:p>
        </xdr:txBody>
      </xdr:sp>
      <xdr:sp macro="" textlink="">
        <xdr:nvSpPr>
          <xdr:cNvPr id="13" name="正方形/長方形 12">
            <a:extLst>
              <a:ext uri="{FF2B5EF4-FFF2-40B4-BE49-F238E27FC236}">
                <a16:creationId xmlns:a16="http://schemas.microsoft.com/office/drawing/2014/main" id="{7E6ACCB2-9536-DCFF-5976-07734A0C5157}"/>
              </a:ext>
            </a:extLst>
          </xdr:cNvPr>
          <xdr:cNvSpPr/>
        </xdr:nvSpPr>
        <xdr:spPr>
          <a:xfrm>
            <a:off x="7800976" y="409575"/>
            <a:ext cx="971550" cy="238125"/>
          </a:xfrm>
          <a:prstGeom prst="rect">
            <a:avLst/>
          </a:prstGeom>
          <a:solidFill>
            <a:schemeClr val="accent5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その他行事</a:t>
            </a:r>
          </a:p>
        </xdr:txBody>
      </xdr:sp>
    </xdr:grpSp>
    <xdr:clientData/>
  </xdr:twoCellAnchor>
  <xdr:twoCellAnchor>
    <xdr:from>
      <xdr:col>5</xdr:col>
      <xdr:colOff>0</xdr:colOff>
      <xdr:row>37</xdr:row>
      <xdr:rowOff>0</xdr:rowOff>
    </xdr:from>
    <xdr:to>
      <xdr:col>7</xdr:col>
      <xdr:colOff>361950</xdr:colOff>
      <xdr:row>37</xdr:row>
      <xdr:rowOff>590550</xdr:rowOff>
    </xdr:to>
    <xdr:grpSp>
      <xdr:nvGrpSpPr>
        <xdr:cNvPr id="14" name="グループ化 13">
          <a:extLst>
            <a:ext uri="{FF2B5EF4-FFF2-40B4-BE49-F238E27FC236}">
              <a16:creationId xmlns:a16="http://schemas.microsoft.com/office/drawing/2014/main" id="{325E30E2-5306-4761-AEA3-41FAAC33503B}"/>
            </a:ext>
          </a:extLst>
        </xdr:cNvPr>
        <xdr:cNvGrpSpPr/>
      </xdr:nvGrpSpPr>
      <xdr:grpSpPr>
        <a:xfrm>
          <a:off x="6086475" y="12430125"/>
          <a:ext cx="2838450" cy="590550"/>
          <a:chOff x="6105525" y="57150"/>
          <a:chExt cx="2838450" cy="590550"/>
        </a:xfrm>
      </xdr:grpSpPr>
      <xdr:sp macro="" textlink="">
        <xdr:nvSpPr>
          <xdr:cNvPr id="15" name="正方形/長方形 14">
            <a:extLst>
              <a:ext uri="{FF2B5EF4-FFF2-40B4-BE49-F238E27FC236}">
                <a16:creationId xmlns:a16="http://schemas.microsoft.com/office/drawing/2014/main" id="{E655A212-7D04-8958-138D-CD3C5D1E6135}"/>
              </a:ext>
            </a:extLst>
          </xdr:cNvPr>
          <xdr:cNvSpPr/>
        </xdr:nvSpPr>
        <xdr:spPr>
          <a:xfrm>
            <a:off x="6648449" y="76199"/>
            <a:ext cx="885826" cy="238125"/>
          </a:xfrm>
          <a:prstGeom prst="rect">
            <a:avLst/>
          </a:prstGeom>
          <a:solidFill>
            <a:srgbClr val="92D050"/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交通教室</a:t>
            </a:r>
          </a:p>
        </xdr:txBody>
      </xdr:sp>
      <xdr:sp macro="" textlink="">
        <xdr:nvSpPr>
          <xdr:cNvPr id="16" name="正方形/長方形 15">
            <a:extLst>
              <a:ext uri="{FF2B5EF4-FFF2-40B4-BE49-F238E27FC236}">
                <a16:creationId xmlns:a16="http://schemas.microsoft.com/office/drawing/2014/main" id="{DFF19A88-ADC1-2746-F7C7-76C770E8BD90}"/>
              </a:ext>
            </a:extLst>
          </xdr:cNvPr>
          <xdr:cNvSpPr/>
        </xdr:nvSpPr>
        <xdr:spPr>
          <a:xfrm>
            <a:off x="6105525" y="57150"/>
            <a:ext cx="885826" cy="238125"/>
          </a:xfrm>
          <a:prstGeom prst="rect">
            <a:avLst/>
          </a:prstGeom>
          <a:noFill/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 b="1">
                <a:solidFill>
                  <a:sysClr val="windowText" lastClr="000000"/>
                </a:solidFill>
              </a:rPr>
              <a:t>凡例：</a:t>
            </a:r>
          </a:p>
        </xdr:txBody>
      </xdr:sp>
      <xdr:sp macro="" textlink="">
        <xdr:nvSpPr>
          <xdr:cNvPr id="17" name="正方形/長方形 16">
            <a:extLst>
              <a:ext uri="{FF2B5EF4-FFF2-40B4-BE49-F238E27FC236}">
                <a16:creationId xmlns:a16="http://schemas.microsoft.com/office/drawing/2014/main" id="{CD767ABC-6CB3-E198-1A9E-CBE85C79D865}"/>
              </a:ext>
            </a:extLst>
          </xdr:cNvPr>
          <xdr:cNvSpPr/>
        </xdr:nvSpPr>
        <xdr:spPr>
          <a:xfrm>
            <a:off x="7762875" y="85725"/>
            <a:ext cx="1181100" cy="238125"/>
          </a:xfrm>
          <a:prstGeom prst="rect">
            <a:avLst/>
          </a:prstGeom>
          <a:solidFill>
            <a:schemeClr val="accent3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高齢者宅訪問</a:t>
            </a:r>
          </a:p>
        </xdr:txBody>
      </xdr:sp>
      <xdr:sp macro="" textlink="">
        <xdr:nvSpPr>
          <xdr:cNvPr id="18" name="正方形/長方形 17">
            <a:extLst>
              <a:ext uri="{FF2B5EF4-FFF2-40B4-BE49-F238E27FC236}">
                <a16:creationId xmlns:a16="http://schemas.microsoft.com/office/drawing/2014/main" id="{C19D6EF2-F919-A24A-397B-F238F4A7FBC6}"/>
              </a:ext>
            </a:extLst>
          </xdr:cNvPr>
          <xdr:cNvSpPr/>
        </xdr:nvSpPr>
        <xdr:spPr>
          <a:xfrm>
            <a:off x="6638925" y="390525"/>
            <a:ext cx="1057275" cy="238125"/>
          </a:xfrm>
          <a:prstGeom prst="rect">
            <a:avLst/>
          </a:prstGeom>
          <a:solidFill>
            <a:schemeClr val="accent1">
              <a:lumMod val="60000"/>
              <a:lumOff val="4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 b="1">
                <a:solidFill>
                  <a:sysClr val="windowText" lastClr="000000"/>
                </a:solidFill>
              </a:rPr>
              <a:t>キャンペーン</a:t>
            </a:r>
          </a:p>
        </xdr:txBody>
      </xdr:sp>
      <xdr:sp macro="" textlink="">
        <xdr:nvSpPr>
          <xdr:cNvPr id="19" name="正方形/長方形 18">
            <a:extLst>
              <a:ext uri="{FF2B5EF4-FFF2-40B4-BE49-F238E27FC236}">
                <a16:creationId xmlns:a16="http://schemas.microsoft.com/office/drawing/2014/main" id="{CB1B5816-66DE-9C1B-18FA-83F76041DDD6}"/>
              </a:ext>
            </a:extLst>
          </xdr:cNvPr>
          <xdr:cNvSpPr/>
        </xdr:nvSpPr>
        <xdr:spPr>
          <a:xfrm>
            <a:off x="7800976" y="409575"/>
            <a:ext cx="971550" cy="238125"/>
          </a:xfrm>
          <a:prstGeom prst="rect">
            <a:avLst/>
          </a:prstGeom>
          <a:solidFill>
            <a:schemeClr val="accent5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その他行事</a:t>
            </a:r>
          </a:p>
        </xdr:txBody>
      </xdr:sp>
    </xdr:grpSp>
    <xdr:clientData/>
  </xdr:twoCellAnchor>
  <xdr:twoCellAnchor>
    <xdr:from>
      <xdr:col>5</xdr:col>
      <xdr:colOff>0</xdr:colOff>
      <xdr:row>54</xdr:row>
      <xdr:rowOff>0</xdr:rowOff>
    </xdr:from>
    <xdr:to>
      <xdr:col>7</xdr:col>
      <xdr:colOff>361950</xdr:colOff>
      <xdr:row>54</xdr:row>
      <xdr:rowOff>590550</xdr:rowOff>
    </xdr:to>
    <xdr:grpSp>
      <xdr:nvGrpSpPr>
        <xdr:cNvPr id="20" name="グループ化 19">
          <a:extLst>
            <a:ext uri="{FF2B5EF4-FFF2-40B4-BE49-F238E27FC236}">
              <a16:creationId xmlns:a16="http://schemas.microsoft.com/office/drawing/2014/main" id="{D4FC3E5A-DE33-4C8F-9863-361ABDAD6365}"/>
            </a:ext>
          </a:extLst>
        </xdr:cNvPr>
        <xdr:cNvGrpSpPr/>
      </xdr:nvGrpSpPr>
      <xdr:grpSpPr>
        <a:xfrm>
          <a:off x="6086475" y="18154650"/>
          <a:ext cx="2838450" cy="590550"/>
          <a:chOff x="6105525" y="57150"/>
          <a:chExt cx="2838450" cy="590550"/>
        </a:xfrm>
      </xdr:grpSpPr>
      <xdr:sp macro="" textlink="">
        <xdr:nvSpPr>
          <xdr:cNvPr id="21" name="正方形/長方形 20">
            <a:extLst>
              <a:ext uri="{FF2B5EF4-FFF2-40B4-BE49-F238E27FC236}">
                <a16:creationId xmlns:a16="http://schemas.microsoft.com/office/drawing/2014/main" id="{D22DADDE-984C-AE7F-2C54-C05A91AA48ED}"/>
              </a:ext>
            </a:extLst>
          </xdr:cNvPr>
          <xdr:cNvSpPr/>
        </xdr:nvSpPr>
        <xdr:spPr>
          <a:xfrm>
            <a:off x="6648449" y="76199"/>
            <a:ext cx="885826" cy="238125"/>
          </a:xfrm>
          <a:prstGeom prst="rect">
            <a:avLst/>
          </a:prstGeom>
          <a:solidFill>
            <a:srgbClr val="92D050"/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交通教室</a:t>
            </a:r>
          </a:p>
        </xdr:txBody>
      </xdr:sp>
      <xdr:sp macro="" textlink="">
        <xdr:nvSpPr>
          <xdr:cNvPr id="22" name="正方形/長方形 21">
            <a:extLst>
              <a:ext uri="{FF2B5EF4-FFF2-40B4-BE49-F238E27FC236}">
                <a16:creationId xmlns:a16="http://schemas.microsoft.com/office/drawing/2014/main" id="{E954FA85-90AE-215E-E5E0-985961C48844}"/>
              </a:ext>
            </a:extLst>
          </xdr:cNvPr>
          <xdr:cNvSpPr/>
        </xdr:nvSpPr>
        <xdr:spPr>
          <a:xfrm>
            <a:off x="6105525" y="57150"/>
            <a:ext cx="885826" cy="238125"/>
          </a:xfrm>
          <a:prstGeom prst="rect">
            <a:avLst/>
          </a:prstGeom>
          <a:noFill/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 b="1">
                <a:solidFill>
                  <a:sysClr val="windowText" lastClr="000000"/>
                </a:solidFill>
              </a:rPr>
              <a:t>凡例：</a:t>
            </a:r>
          </a:p>
        </xdr:txBody>
      </xdr:sp>
      <xdr:sp macro="" textlink="">
        <xdr:nvSpPr>
          <xdr:cNvPr id="23" name="正方形/長方形 22">
            <a:extLst>
              <a:ext uri="{FF2B5EF4-FFF2-40B4-BE49-F238E27FC236}">
                <a16:creationId xmlns:a16="http://schemas.microsoft.com/office/drawing/2014/main" id="{81E6306B-9A90-D6A8-3AFD-2265ACBD7B06}"/>
              </a:ext>
            </a:extLst>
          </xdr:cNvPr>
          <xdr:cNvSpPr/>
        </xdr:nvSpPr>
        <xdr:spPr>
          <a:xfrm>
            <a:off x="7762875" y="85725"/>
            <a:ext cx="1181100" cy="238125"/>
          </a:xfrm>
          <a:prstGeom prst="rect">
            <a:avLst/>
          </a:prstGeom>
          <a:solidFill>
            <a:schemeClr val="accent3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高齢者宅訪問</a:t>
            </a:r>
          </a:p>
        </xdr:txBody>
      </xdr:sp>
      <xdr:sp macro="" textlink="">
        <xdr:nvSpPr>
          <xdr:cNvPr id="24" name="正方形/長方形 23">
            <a:extLst>
              <a:ext uri="{FF2B5EF4-FFF2-40B4-BE49-F238E27FC236}">
                <a16:creationId xmlns:a16="http://schemas.microsoft.com/office/drawing/2014/main" id="{17D2B460-5445-F0DE-D3DF-3C9A12E963A0}"/>
              </a:ext>
            </a:extLst>
          </xdr:cNvPr>
          <xdr:cNvSpPr/>
        </xdr:nvSpPr>
        <xdr:spPr>
          <a:xfrm>
            <a:off x="6638925" y="390525"/>
            <a:ext cx="1057275" cy="238125"/>
          </a:xfrm>
          <a:prstGeom prst="rect">
            <a:avLst/>
          </a:prstGeom>
          <a:solidFill>
            <a:schemeClr val="accent1">
              <a:lumMod val="60000"/>
              <a:lumOff val="4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 b="1">
                <a:solidFill>
                  <a:sysClr val="windowText" lastClr="000000"/>
                </a:solidFill>
              </a:rPr>
              <a:t>キャンペーン</a:t>
            </a:r>
          </a:p>
        </xdr:txBody>
      </xdr:sp>
      <xdr:sp macro="" textlink="">
        <xdr:nvSpPr>
          <xdr:cNvPr id="25" name="正方形/長方形 24">
            <a:extLst>
              <a:ext uri="{FF2B5EF4-FFF2-40B4-BE49-F238E27FC236}">
                <a16:creationId xmlns:a16="http://schemas.microsoft.com/office/drawing/2014/main" id="{D885A2F2-9DA5-9318-0305-55836BFA491B}"/>
              </a:ext>
            </a:extLst>
          </xdr:cNvPr>
          <xdr:cNvSpPr/>
        </xdr:nvSpPr>
        <xdr:spPr>
          <a:xfrm>
            <a:off x="7800976" y="409575"/>
            <a:ext cx="971550" cy="238125"/>
          </a:xfrm>
          <a:prstGeom prst="rect">
            <a:avLst/>
          </a:prstGeom>
          <a:solidFill>
            <a:schemeClr val="accent5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その他行事</a:t>
            </a:r>
          </a:p>
        </xdr:txBody>
      </xdr:sp>
    </xdr:grpSp>
    <xdr:clientData/>
  </xdr:twoCellAnchor>
  <xdr:twoCellAnchor>
    <xdr:from>
      <xdr:col>5</xdr:col>
      <xdr:colOff>0</xdr:colOff>
      <xdr:row>71</xdr:row>
      <xdr:rowOff>0</xdr:rowOff>
    </xdr:from>
    <xdr:to>
      <xdr:col>7</xdr:col>
      <xdr:colOff>361950</xdr:colOff>
      <xdr:row>71</xdr:row>
      <xdr:rowOff>590550</xdr:rowOff>
    </xdr:to>
    <xdr:grpSp>
      <xdr:nvGrpSpPr>
        <xdr:cNvPr id="26" name="グループ化 25">
          <a:extLst>
            <a:ext uri="{FF2B5EF4-FFF2-40B4-BE49-F238E27FC236}">
              <a16:creationId xmlns:a16="http://schemas.microsoft.com/office/drawing/2014/main" id="{2335F86E-DD58-41BF-A08B-EE89EACB5EF6}"/>
            </a:ext>
          </a:extLst>
        </xdr:cNvPr>
        <xdr:cNvGrpSpPr/>
      </xdr:nvGrpSpPr>
      <xdr:grpSpPr>
        <a:xfrm>
          <a:off x="6086475" y="23879175"/>
          <a:ext cx="2838450" cy="590550"/>
          <a:chOff x="6105525" y="57150"/>
          <a:chExt cx="2838450" cy="590550"/>
        </a:xfrm>
      </xdr:grpSpPr>
      <xdr:sp macro="" textlink="">
        <xdr:nvSpPr>
          <xdr:cNvPr id="27" name="正方形/長方形 26">
            <a:extLst>
              <a:ext uri="{FF2B5EF4-FFF2-40B4-BE49-F238E27FC236}">
                <a16:creationId xmlns:a16="http://schemas.microsoft.com/office/drawing/2014/main" id="{7B0CF563-BD30-AB31-43E9-6033AA5E563E}"/>
              </a:ext>
            </a:extLst>
          </xdr:cNvPr>
          <xdr:cNvSpPr/>
        </xdr:nvSpPr>
        <xdr:spPr>
          <a:xfrm>
            <a:off x="6648449" y="76199"/>
            <a:ext cx="885826" cy="238125"/>
          </a:xfrm>
          <a:prstGeom prst="rect">
            <a:avLst/>
          </a:prstGeom>
          <a:solidFill>
            <a:srgbClr val="92D050"/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交通教室</a:t>
            </a:r>
          </a:p>
        </xdr:txBody>
      </xdr:sp>
      <xdr:sp macro="" textlink="">
        <xdr:nvSpPr>
          <xdr:cNvPr id="28" name="正方形/長方形 27">
            <a:extLst>
              <a:ext uri="{FF2B5EF4-FFF2-40B4-BE49-F238E27FC236}">
                <a16:creationId xmlns:a16="http://schemas.microsoft.com/office/drawing/2014/main" id="{6DD4E5F2-3FED-1053-C1FA-F279880469B5}"/>
              </a:ext>
            </a:extLst>
          </xdr:cNvPr>
          <xdr:cNvSpPr/>
        </xdr:nvSpPr>
        <xdr:spPr>
          <a:xfrm>
            <a:off x="6105525" y="57150"/>
            <a:ext cx="885826" cy="238125"/>
          </a:xfrm>
          <a:prstGeom prst="rect">
            <a:avLst/>
          </a:prstGeom>
          <a:noFill/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 b="1">
                <a:solidFill>
                  <a:sysClr val="windowText" lastClr="000000"/>
                </a:solidFill>
              </a:rPr>
              <a:t>凡例：</a:t>
            </a:r>
          </a:p>
        </xdr:txBody>
      </xdr:sp>
      <xdr:sp macro="" textlink="">
        <xdr:nvSpPr>
          <xdr:cNvPr id="29" name="正方形/長方形 28">
            <a:extLst>
              <a:ext uri="{FF2B5EF4-FFF2-40B4-BE49-F238E27FC236}">
                <a16:creationId xmlns:a16="http://schemas.microsoft.com/office/drawing/2014/main" id="{5C6181E8-CFAD-1D31-12C4-941ACBA5F897}"/>
              </a:ext>
            </a:extLst>
          </xdr:cNvPr>
          <xdr:cNvSpPr/>
        </xdr:nvSpPr>
        <xdr:spPr>
          <a:xfrm>
            <a:off x="7762875" y="85725"/>
            <a:ext cx="1181100" cy="238125"/>
          </a:xfrm>
          <a:prstGeom prst="rect">
            <a:avLst/>
          </a:prstGeom>
          <a:solidFill>
            <a:schemeClr val="accent3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高齢者宅訪問</a:t>
            </a:r>
          </a:p>
        </xdr:txBody>
      </xdr:sp>
      <xdr:sp macro="" textlink="">
        <xdr:nvSpPr>
          <xdr:cNvPr id="30" name="正方形/長方形 29">
            <a:extLst>
              <a:ext uri="{FF2B5EF4-FFF2-40B4-BE49-F238E27FC236}">
                <a16:creationId xmlns:a16="http://schemas.microsoft.com/office/drawing/2014/main" id="{00163C5A-E8A2-9EEB-A950-BAE3FB7F3DE4}"/>
              </a:ext>
            </a:extLst>
          </xdr:cNvPr>
          <xdr:cNvSpPr/>
        </xdr:nvSpPr>
        <xdr:spPr>
          <a:xfrm>
            <a:off x="6638925" y="390525"/>
            <a:ext cx="1057275" cy="238125"/>
          </a:xfrm>
          <a:prstGeom prst="rect">
            <a:avLst/>
          </a:prstGeom>
          <a:solidFill>
            <a:schemeClr val="accent1">
              <a:lumMod val="60000"/>
              <a:lumOff val="4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 b="1">
                <a:solidFill>
                  <a:sysClr val="windowText" lastClr="000000"/>
                </a:solidFill>
              </a:rPr>
              <a:t>キャンペーン</a:t>
            </a:r>
          </a:p>
        </xdr:txBody>
      </xdr:sp>
      <xdr:sp macro="" textlink="">
        <xdr:nvSpPr>
          <xdr:cNvPr id="31" name="正方形/長方形 30">
            <a:extLst>
              <a:ext uri="{FF2B5EF4-FFF2-40B4-BE49-F238E27FC236}">
                <a16:creationId xmlns:a16="http://schemas.microsoft.com/office/drawing/2014/main" id="{79DB4A0B-B181-39C1-F085-7493B81474D1}"/>
              </a:ext>
            </a:extLst>
          </xdr:cNvPr>
          <xdr:cNvSpPr/>
        </xdr:nvSpPr>
        <xdr:spPr>
          <a:xfrm>
            <a:off x="7800976" y="409575"/>
            <a:ext cx="971550" cy="238125"/>
          </a:xfrm>
          <a:prstGeom prst="rect">
            <a:avLst/>
          </a:prstGeom>
          <a:solidFill>
            <a:schemeClr val="accent5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その他行事</a:t>
            </a:r>
          </a:p>
        </xdr:txBody>
      </xdr:sp>
    </xdr:grpSp>
    <xdr:clientData/>
  </xdr:twoCellAnchor>
  <xdr:twoCellAnchor>
    <xdr:from>
      <xdr:col>5</xdr:col>
      <xdr:colOff>0</xdr:colOff>
      <xdr:row>91</xdr:row>
      <xdr:rowOff>0</xdr:rowOff>
    </xdr:from>
    <xdr:to>
      <xdr:col>7</xdr:col>
      <xdr:colOff>361950</xdr:colOff>
      <xdr:row>91</xdr:row>
      <xdr:rowOff>590550</xdr:rowOff>
    </xdr:to>
    <xdr:grpSp>
      <xdr:nvGrpSpPr>
        <xdr:cNvPr id="32" name="グループ化 31">
          <a:extLst>
            <a:ext uri="{FF2B5EF4-FFF2-40B4-BE49-F238E27FC236}">
              <a16:creationId xmlns:a16="http://schemas.microsoft.com/office/drawing/2014/main" id="{F7D39943-0B91-4B90-BEFA-754A5DEAF05F}"/>
            </a:ext>
          </a:extLst>
        </xdr:cNvPr>
        <xdr:cNvGrpSpPr/>
      </xdr:nvGrpSpPr>
      <xdr:grpSpPr>
        <a:xfrm>
          <a:off x="6086475" y="30575250"/>
          <a:ext cx="2838450" cy="590550"/>
          <a:chOff x="6105525" y="57150"/>
          <a:chExt cx="2838450" cy="590550"/>
        </a:xfrm>
      </xdr:grpSpPr>
      <xdr:sp macro="" textlink="">
        <xdr:nvSpPr>
          <xdr:cNvPr id="33" name="正方形/長方形 32">
            <a:extLst>
              <a:ext uri="{FF2B5EF4-FFF2-40B4-BE49-F238E27FC236}">
                <a16:creationId xmlns:a16="http://schemas.microsoft.com/office/drawing/2014/main" id="{CBFA9CCD-3EDB-DDFB-8E36-ECB58EE5FBD4}"/>
              </a:ext>
            </a:extLst>
          </xdr:cNvPr>
          <xdr:cNvSpPr/>
        </xdr:nvSpPr>
        <xdr:spPr>
          <a:xfrm>
            <a:off x="6648449" y="76199"/>
            <a:ext cx="885826" cy="238125"/>
          </a:xfrm>
          <a:prstGeom prst="rect">
            <a:avLst/>
          </a:prstGeom>
          <a:solidFill>
            <a:srgbClr val="92D050"/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交通教室</a:t>
            </a:r>
          </a:p>
        </xdr:txBody>
      </xdr:sp>
      <xdr:sp macro="" textlink="">
        <xdr:nvSpPr>
          <xdr:cNvPr id="34" name="正方形/長方形 33">
            <a:extLst>
              <a:ext uri="{FF2B5EF4-FFF2-40B4-BE49-F238E27FC236}">
                <a16:creationId xmlns:a16="http://schemas.microsoft.com/office/drawing/2014/main" id="{C7841628-FE01-0955-B62E-47797081651D}"/>
              </a:ext>
            </a:extLst>
          </xdr:cNvPr>
          <xdr:cNvSpPr/>
        </xdr:nvSpPr>
        <xdr:spPr>
          <a:xfrm>
            <a:off x="6105525" y="57150"/>
            <a:ext cx="885826" cy="238125"/>
          </a:xfrm>
          <a:prstGeom prst="rect">
            <a:avLst/>
          </a:prstGeom>
          <a:noFill/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 b="1">
                <a:solidFill>
                  <a:sysClr val="windowText" lastClr="000000"/>
                </a:solidFill>
              </a:rPr>
              <a:t>凡例：</a:t>
            </a:r>
          </a:p>
        </xdr:txBody>
      </xdr:sp>
      <xdr:sp macro="" textlink="">
        <xdr:nvSpPr>
          <xdr:cNvPr id="35" name="正方形/長方形 34">
            <a:extLst>
              <a:ext uri="{FF2B5EF4-FFF2-40B4-BE49-F238E27FC236}">
                <a16:creationId xmlns:a16="http://schemas.microsoft.com/office/drawing/2014/main" id="{8DDE9A71-943A-1E5D-A6DE-F0EE3625EA34}"/>
              </a:ext>
            </a:extLst>
          </xdr:cNvPr>
          <xdr:cNvSpPr/>
        </xdr:nvSpPr>
        <xdr:spPr>
          <a:xfrm>
            <a:off x="7762875" y="85725"/>
            <a:ext cx="1181100" cy="238125"/>
          </a:xfrm>
          <a:prstGeom prst="rect">
            <a:avLst/>
          </a:prstGeom>
          <a:solidFill>
            <a:schemeClr val="accent3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高齢者宅訪問</a:t>
            </a:r>
          </a:p>
        </xdr:txBody>
      </xdr:sp>
      <xdr:sp macro="" textlink="">
        <xdr:nvSpPr>
          <xdr:cNvPr id="36" name="正方形/長方形 35">
            <a:extLst>
              <a:ext uri="{FF2B5EF4-FFF2-40B4-BE49-F238E27FC236}">
                <a16:creationId xmlns:a16="http://schemas.microsoft.com/office/drawing/2014/main" id="{63992BE6-17CA-6363-B50B-EE83403362EC}"/>
              </a:ext>
            </a:extLst>
          </xdr:cNvPr>
          <xdr:cNvSpPr/>
        </xdr:nvSpPr>
        <xdr:spPr>
          <a:xfrm>
            <a:off x="6638925" y="390525"/>
            <a:ext cx="1057275" cy="238125"/>
          </a:xfrm>
          <a:prstGeom prst="rect">
            <a:avLst/>
          </a:prstGeom>
          <a:solidFill>
            <a:schemeClr val="accent1">
              <a:lumMod val="60000"/>
              <a:lumOff val="4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 b="1">
                <a:solidFill>
                  <a:sysClr val="windowText" lastClr="000000"/>
                </a:solidFill>
              </a:rPr>
              <a:t>キャンペーン</a:t>
            </a:r>
          </a:p>
        </xdr:txBody>
      </xdr:sp>
      <xdr:sp macro="" textlink="">
        <xdr:nvSpPr>
          <xdr:cNvPr id="37" name="正方形/長方形 36">
            <a:extLst>
              <a:ext uri="{FF2B5EF4-FFF2-40B4-BE49-F238E27FC236}">
                <a16:creationId xmlns:a16="http://schemas.microsoft.com/office/drawing/2014/main" id="{CBADA912-A3B1-A58B-5157-2C774537DB93}"/>
              </a:ext>
            </a:extLst>
          </xdr:cNvPr>
          <xdr:cNvSpPr/>
        </xdr:nvSpPr>
        <xdr:spPr>
          <a:xfrm>
            <a:off x="7800976" y="409575"/>
            <a:ext cx="971550" cy="238125"/>
          </a:xfrm>
          <a:prstGeom prst="rect">
            <a:avLst/>
          </a:prstGeom>
          <a:solidFill>
            <a:schemeClr val="accent5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その他行事</a:t>
            </a:r>
          </a:p>
        </xdr:txBody>
      </xdr:sp>
    </xdr:grpSp>
    <xdr:clientData/>
  </xdr:twoCellAnchor>
  <xdr:twoCellAnchor>
    <xdr:from>
      <xdr:col>5</xdr:col>
      <xdr:colOff>0</xdr:colOff>
      <xdr:row>108</xdr:row>
      <xdr:rowOff>0</xdr:rowOff>
    </xdr:from>
    <xdr:to>
      <xdr:col>7</xdr:col>
      <xdr:colOff>361950</xdr:colOff>
      <xdr:row>108</xdr:row>
      <xdr:rowOff>590550</xdr:rowOff>
    </xdr:to>
    <xdr:grpSp>
      <xdr:nvGrpSpPr>
        <xdr:cNvPr id="38" name="グループ化 37">
          <a:extLst>
            <a:ext uri="{FF2B5EF4-FFF2-40B4-BE49-F238E27FC236}">
              <a16:creationId xmlns:a16="http://schemas.microsoft.com/office/drawing/2014/main" id="{7EBB09B2-8C41-4030-8961-A7107944A887}"/>
            </a:ext>
          </a:extLst>
        </xdr:cNvPr>
        <xdr:cNvGrpSpPr/>
      </xdr:nvGrpSpPr>
      <xdr:grpSpPr>
        <a:xfrm>
          <a:off x="6086475" y="36271200"/>
          <a:ext cx="2838450" cy="590550"/>
          <a:chOff x="6105525" y="57150"/>
          <a:chExt cx="2838450" cy="590550"/>
        </a:xfrm>
      </xdr:grpSpPr>
      <xdr:sp macro="" textlink="">
        <xdr:nvSpPr>
          <xdr:cNvPr id="39" name="正方形/長方形 38">
            <a:extLst>
              <a:ext uri="{FF2B5EF4-FFF2-40B4-BE49-F238E27FC236}">
                <a16:creationId xmlns:a16="http://schemas.microsoft.com/office/drawing/2014/main" id="{F5C7A453-9ACB-D8B5-8B9F-CDB9F93EBEC5}"/>
              </a:ext>
            </a:extLst>
          </xdr:cNvPr>
          <xdr:cNvSpPr/>
        </xdr:nvSpPr>
        <xdr:spPr>
          <a:xfrm>
            <a:off x="6648449" y="76199"/>
            <a:ext cx="885826" cy="238125"/>
          </a:xfrm>
          <a:prstGeom prst="rect">
            <a:avLst/>
          </a:prstGeom>
          <a:solidFill>
            <a:srgbClr val="92D050"/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交通教室</a:t>
            </a:r>
          </a:p>
        </xdr:txBody>
      </xdr:sp>
      <xdr:sp macro="" textlink="">
        <xdr:nvSpPr>
          <xdr:cNvPr id="40" name="正方形/長方形 39">
            <a:extLst>
              <a:ext uri="{FF2B5EF4-FFF2-40B4-BE49-F238E27FC236}">
                <a16:creationId xmlns:a16="http://schemas.microsoft.com/office/drawing/2014/main" id="{4495C576-9642-2566-65F5-7F2F2C08476C}"/>
              </a:ext>
            </a:extLst>
          </xdr:cNvPr>
          <xdr:cNvSpPr/>
        </xdr:nvSpPr>
        <xdr:spPr>
          <a:xfrm>
            <a:off x="6105525" y="57150"/>
            <a:ext cx="885826" cy="238125"/>
          </a:xfrm>
          <a:prstGeom prst="rect">
            <a:avLst/>
          </a:prstGeom>
          <a:noFill/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 b="1">
                <a:solidFill>
                  <a:sysClr val="windowText" lastClr="000000"/>
                </a:solidFill>
              </a:rPr>
              <a:t>凡例：</a:t>
            </a:r>
          </a:p>
        </xdr:txBody>
      </xdr:sp>
      <xdr:sp macro="" textlink="">
        <xdr:nvSpPr>
          <xdr:cNvPr id="41" name="正方形/長方形 40">
            <a:extLst>
              <a:ext uri="{FF2B5EF4-FFF2-40B4-BE49-F238E27FC236}">
                <a16:creationId xmlns:a16="http://schemas.microsoft.com/office/drawing/2014/main" id="{C66B6E82-C5C8-DB10-A178-18348A00201C}"/>
              </a:ext>
            </a:extLst>
          </xdr:cNvPr>
          <xdr:cNvSpPr/>
        </xdr:nvSpPr>
        <xdr:spPr>
          <a:xfrm>
            <a:off x="7762875" y="85725"/>
            <a:ext cx="1181100" cy="238125"/>
          </a:xfrm>
          <a:prstGeom prst="rect">
            <a:avLst/>
          </a:prstGeom>
          <a:solidFill>
            <a:schemeClr val="accent3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高齢者宅訪問</a:t>
            </a:r>
          </a:p>
        </xdr:txBody>
      </xdr:sp>
      <xdr:sp macro="" textlink="">
        <xdr:nvSpPr>
          <xdr:cNvPr id="42" name="正方形/長方形 41">
            <a:extLst>
              <a:ext uri="{FF2B5EF4-FFF2-40B4-BE49-F238E27FC236}">
                <a16:creationId xmlns:a16="http://schemas.microsoft.com/office/drawing/2014/main" id="{57DA2D0F-BB38-8EDC-C081-AA0ED4BC2680}"/>
              </a:ext>
            </a:extLst>
          </xdr:cNvPr>
          <xdr:cNvSpPr/>
        </xdr:nvSpPr>
        <xdr:spPr>
          <a:xfrm>
            <a:off x="6638925" y="390525"/>
            <a:ext cx="1057275" cy="238125"/>
          </a:xfrm>
          <a:prstGeom prst="rect">
            <a:avLst/>
          </a:prstGeom>
          <a:solidFill>
            <a:schemeClr val="accent1">
              <a:lumMod val="60000"/>
              <a:lumOff val="4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 b="1">
                <a:solidFill>
                  <a:sysClr val="windowText" lastClr="000000"/>
                </a:solidFill>
              </a:rPr>
              <a:t>キャンペーン</a:t>
            </a:r>
          </a:p>
        </xdr:txBody>
      </xdr:sp>
      <xdr:sp macro="" textlink="">
        <xdr:nvSpPr>
          <xdr:cNvPr id="43" name="正方形/長方形 42">
            <a:extLst>
              <a:ext uri="{FF2B5EF4-FFF2-40B4-BE49-F238E27FC236}">
                <a16:creationId xmlns:a16="http://schemas.microsoft.com/office/drawing/2014/main" id="{C18F1306-195C-EB3D-E1CE-EABF085E7441}"/>
              </a:ext>
            </a:extLst>
          </xdr:cNvPr>
          <xdr:cNvSpPr/>
        </xdr:nvSpPr>
        <xdr:spPr>
          <a:xfrm>
            <a:off x="7800976" y="409575"/>
            <a:ext cx="971550" cy="238125"/>
          </a:xfrm>
          <a:prstGeom prst="rect">
            <a:avLst/>
          </a:prstGeom>
          <a:solidFill>
            <a:schemeClr val="accent5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その他行事</a:t>
            </a:r>
          </a:p>
        </xdr:txBody>
      </xdr:sp>
    </xdr:grpSp>
    <xdr:clientData/>
  </xdr:twoCellAnchor>
  <xdr:twoCellAnchor>
    <xdr:from>
      <xdr:col>5</xdr:col>
      <xdr:colOff>0</xdr:colOff>
      <xdr:row>125</xdr:row>
      <xdr:rowOff>0</xdr:rowOff>
    </xdr:from>
    <xdr:to>
      <xdr:col>7</xdr:col>
      <xdr:colOff>361950</xdr:colOff>
      <xdr:row>125</xdr:row>
      <xdr:rowOff>590550</xdr:rowOff>
    </xdr:to>
    <xdr:grpSp>
      <xdr:nvGrpSpPr>
        <xdr:cNvPr id="44" name="グループ化 43">
          <a:extLst>
            <a:ext uri="{FF2B5EF4-FFF2-40B4-BE49-F238E27FC236}">
              <a16:creationId xmlns:a16="http://schemas.microsoft.com/office/drawing/2014/main" id="{22C1C4E4-6F4E-450B-9A65-41842FB73423}"/>
            </a:ext>
          </a:extLst>
        </xdr:cNvPr>
        <xdr:cNvGrpSpPr/>
      </xdr:nvGrpSpPr>
      <xdr:grpSpPr>
        <a:xfrm>
          <a:off x="6086475" y="42043350"/>
          <a:ext cx="2838450" cy="590550"/>
          <a:chOff x="6105525" y="57150"/>
          <a:chExt cx="2838450" cy="590550"/>
        </a:xfrm>
      </xdr:grpSpPr>
      <xdr:sp macro="" textlink="">
        <xdr:nvSpPr>
          <xdr:cNvPr id="45" name="正方形/長方形 44">
            <a:extLst>
              <a:ext uri="{FF2B5EF4-FFF2-40B4-BE49-F238E27FC236}">
                <a16:creationId xmlns:a16="http://schemas.microsoft.com/office/drawing/2014/main" id="{68A338F5-3FB6-917B-A2A7-F748C7CE802B}"/>
              </a:ext>
            </a:extLst>
          </xdr:cNvPr>
          <xdr:cNvSpPr/>
        </xdr:nvSpPr>
        <xdr:spPr>
          <a:xfrm>
            <a:off x="6648449" y="76199"/>
            <a:ext cx="885826" cy="238125"/>
          </a:xfrm>
          <a:prstGeom prst="rect">
            <a:avLst/>
          </a:prstGeom>
          <a:solidFill>
            <a:srgbClr val="92D050"/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交通教室</a:t>
            </a:r>
          </a:p>
        </xdr:txBody>
      </xdr:sp>
      <xdr:sp macro="" textlink="">
        <xdr:nvSpPr>
          <xdr:cNvPr id="46" name="正方形/長方形 45">
            <a:extLst>
              <a:ext uri="{FF2B5EF4-FFF2-40B4-BE49-F238E27FC236}">
                <a16:creationId xmlns:a16="http://schemas.microsoft.com/office/drawing/2014/main" id="{7F890D72-00F1-8BD7-F67B-3B79BBBFD134}"/>
              </a:ext>
            </a:extLst>
          </xdr:cNvPr>
          <xdr:cNvSpPr/>
        </xdr:nvSpPr>
        <xdr:spPr>
          <a:xfrm>
            <a:off x="6105525" y="57150"/>
            <a:ext cx="885826" cy="238125"/>
          </a:xfrm>
          <a:prstGeom prst="rect">
            <a:avLst/>
          </a:prstGeom>
          <a:noFill/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 b="1">
                <a:solidFill>
                  <a:sysClr val="windowText" lastClr="000000"/>
                </a:solidFill>
              </a:rPr>
              <a:t>凡例：</a:t>
            </a:r>
          </a:p>
        </xdr:txBody>
      </xdr:sp>
      <xdr:sp macro="" textlink="">
        <xdr:nvSpPr>
          <xdr:cNvPr id="47" name="正方形/長方形 46">
            <a:extLst>
              <a:ext uri="{FF2B5EF4-FFF2-40B4-BE49-F238E27FC236}">
                <a16:creationId xmlns:a16="http://schemas.microsoft.com/office/drawing/2014/main" id="{251E57AC-866A-CDD0-508C-3C77D790D4C5}"/>
              </a:ext>
            </a:extLst>
          </xdr:cNvPr>
          <xdr:cNvSpPr/>
        </xdr:nvSpPr>
        <xdr:spPr>
          <a:xfrm>
            <a:off x="7762875" y="85725"/>
            <a:ext cx="1181100" cy="238125"/>
          </a:xfrm>
          <a:prstGeom prst="rect">
            <a:avLst/>
          </a:prstGeom>
          <a:solidFill>
            <a:schemeClr val="accent3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高齢者宅訪問</a:t>
            </a:r>
          </a:p>
        </xdr:txBody>
      </xdr:sp>
      <xdr:sp macro="" textlink="">
        <xdr:nvSpPr>
          <xdr:cNvPr id="48" name="正方形/長方形 47">
            <a:extLst>
              <a:ext uri="{FF2B5EF4-FFF2-40B4-BE49-F238E27FC236}">
                <a16:creationId xmlns:a16="http://schemas.microsoft.com/office/drawing/2014/main" id="{AAF4E01C-92F0-DD08-D152-1F0391F1108E}"/>
              </a:ext>
            </a:extLst>
          </xdr:cNvPr>
          <xdr:cNvSpPr/>
        </xdr:nvSpPr>
        <xdr:spPr>
          <a:xfrm>
            <a:off x="6638925" y="390525"/>
            <a:ext cx="1057275" cy="238125"/>
          </a:xfrm>
          <a:prstGeom prst="rect">
            <a:avLst/>
          </a:prstGeom>
          <a:solidFill>
            <a:schemeClr val="accent1">
              <a:lumMod val="60000"/>
              <a:lumOff val="4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 b="1">
                <a:solidFill>
                  <a:sysClr val="windowText" lastClr="000000"/>
                </a:solidFill>
              </a:rPr>
              <a:t>キャンペーン</a:t>
            </a:r>
          </a:p>
        </xdr:txBody>
      </xdr:sp>
      <xdr:sp macro="" textlink="">
        <xdr:nvSpPr>
          <xdr:cNvPr id="49" name="正方形/長方形 48">
            <a:extLst>
              <a:ext uri="{FF2B5EF4-FFF2-40B4-BE49-F238E27FC236}">
                <a16:creationId xmlns:a16="http://schemas.microsoft.com/office/drawing/2014/main" id="{599F1BFD-5DED-7925-4E7C-6E330AEB897E}"/>
              </a:ext>
            </a:extLst>
          </xdr:cNvPr>
          <xdr:cNvSpPr/>
        </xdr:nvSpPr>
        <xdr:spPr>
          <a:xfrm>
            <a:off x="7800976" y="409575"/>
            <a:ext cx="971550" cy="238125"/>
          </a:xfrm>
          <a:prstGeom prst="rect">
            <a:avLst/>
          </a:prstGeom>
          <a:solidFill>
            <a:schemeClr val="accent5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その他行事</a:t>
            </a:r>
          </a:p>
        </xdr:txBody>
      </xdr:sp>
    </xdr:grpSp>
    <xdr:clientData/>
  </xdr:twoCellAnchor>
  <xdr:twoCellAnchor>
    <xdr:from>
      <xdr:col>5</xdr:col>
      <xdr:colOff>0</xdr:colOff>
      <xdr:row>142</xdr:row>
      <xdr:rowOff>0</xdr:rowOff>
    </xdr:from>
    <xdr:to>
      <xdr:col>7</xdr:col>
      <xdr:colOff>361950</xdr:colOff>
      <xdr:row>142</xdr:row>
      <xdr:rowOff>590550</xdr:rowOff>
    </xdr:to>
    <xdr:grpSp>
      <xdr:nvGrpSpPr>
        <xdr:cNvPr id="50" name="グループ化 49">
          <a:extLst>
            <a:ext uri="{FF2B5EF4-FFF2-40B4-BE49-F238E27FC236}">
              <a16:creationId xmlns:a16="http://schemas.microsoft.com/office/drawing/2014/main" id="{548D2047-5FB5-40A1-BDBC-AFAA34FB801E}"/>
            </a:ext>
          </a:extLst>
        </xdr:cNvPr>
        <xdr:cNvGrpSpPr/>
      </xdr:nvGrpSpPr>
      <xdr:grpSpPr>
        <a:xfrm>
          <a:off x="6086475" y="47729775"/>
          <a:ext cx="2838450" cy="590550"/>
          <a:chOff x="6105525" y="57150"/>
          <a:chExt cx="2838450" cy="590550"/>
        </a:xfrm>
      </xdr:grpSpPr>
      <xdr:sp macro="" textlink="">
        <xdr:nvSpPr>
          <xdr:cNvPr id="51" name="正方形/長方形 50">
            <a:extLst>
              <a:ext uri="{FF2B5EF4-FFF2-40B4-BE49-F238E27FC236}">
                <a16:creationId xmlns:a16="http://schemas.microsoft.com/office/drawing/2014/main" id="{D7A12C9B-EE54-523D-4E40-FF0CB4F9BF26}"/>
              </a:ext>
            </a:extLst>
          </xdr:cNvPr>
          <xdr:cNvSpPr/>
        </xdr:nvSpPr>
        <xdr:spPr>
          <a:xfrm>
            <a:off x="6648449" y="76199"/>
            <a:ext cx="885826" cy="238125"/>
          </a:xfrm>
          <a:prstGeom prst="rect">
            <a:avLst/>
          </a:prstGeom>
          <a:solidFill>
            <a:srgbClr val="92D050"/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交通教室</a:t>
            </a:r>
          </a:p>
        </xdr:txBody>
      </xdr:sp>
      <xdr:sp macro="" textlink="">
        <xdr:nvSpPr>
          <xdr:cNvPr id="52" name="正方形/長方形 51">
            <a:extLst>
              <a:ext uri="{FF2B5EF4-FFF2-40B4-BE49-F238E27FC236}">
                <a16:creationId xmlns:a16="http://schemas.microsoft.com/office/drawing/2014/main" id="{97E26543-0EBB-086B-3843-7E9378DB76F9}"/>
              </a:ext>
            </a:extLst>
          </xdr:cNvPr>
          <xdr:cNvSpPr/>
        </xdr:nvSpPr>
        <xdr:spPr>
          <a:xfrm>
            <a:off x="6105525" y="57150"/>
            <a:ext cx="885826" cy="238125"/>
          </a:xfrm>
          <a:prstGeom prst="rect">
            <a:avLst/>
          </a:prstGeom>
          <a:noFill/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 b="1">
                <a:solidFill>
                  <a:sysClr val="windowText" lastClr="000000"/>
                </a:solidFill>
              </a:rPr>
              <a:t>凡例：</a:t>
            </a:r>
          </a:p>
        </xdr:txBody>
      </xdr:sp>
      <xdr:sp macro="" textlink="">
        <xdr:nvSpPr>
          <xdr:cNvPr id="53" name="正方形/長方形 52">
            <a:extLst>
              <a:ext uri="{FF2B5EF4-FFF2-40B4-BE49-F238E27FC236}">
                <a16:creationId xmlns:a16="http://schemas.microsoft.com/office/drawing/2014/main" id="{3FE7653A-0DBD-956C-AC77-BA061FFB46BC}"/>
              </a:ext>
            </a:extLst>
          </xdr:cNvPr>
          <xdr:cNvSpPr/>
        </xdr:nvSpPr>
        <xdr:spPr>
          <a:xfrm>
            <a:off x="7762875" y="85725"/>
            <a:ext cx="1181100" cy="238125"/>
          </a:xfrm>
          <a:prstGeom prst="rect">
            <a:avLst/>
          </a:prstGeom>
          <a:solidFill>
            <a:schemeClr val="accent3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高齢者宅訪問</a:t>
            </a:r>
          </a:p>
        </xdr:txBody>
      </xdr:sp>
      <xdr:sp macro="" textlink="">
        <xdr:nvSpPr>
          <xdr:cNvPr id="54" name="正方形/長方形 53">
            <a:extLst>
              <a:ext uri="{FF2B5EF4-FFF2-40B4-BE49-F238E27FC236}">
                <a16:creationId xmlns:a16="http://schemas.microsoft.com/office/drawing/2014/main" id="{03D583C4-16EA-237B-1135-8C36384CD143}"/>
              </a:ext>
            </a:extLst>
          </xdr:cNvPr>
          <xdr:cNvSpPr/>
        </xdr:nvSpPr>
        <xdr:spPr>
          <a:xfrm>
            <a:off x="6638925" y="390525"/>
            <a:ext cx="1057275" cy="238125"/>
          </a:xfrm>
          <a:prstGeom prst="rect">
            <a:avLst/>
          </a:prstGeom>
          <a:solidFill>
            <a:schemeClr val="accent1">
              <a:lumMod val="60000"/>
              <a:lumOff val="4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 b="1">
                <a:solidFill>
                  <a:sysClr val="windowText" lastClr="000000"/>
                </a:solidFill>
              </a:rPr>
              <a:t>キャンペーン</a:t>
            </a:r>
          </a:p>
        </xdr:txBody>
      </xdr:sp>
      <xdr:sp macro="" textlink="">
        <xdr:nvSpPr>
          <xdr:cNvPr id="55" name="正方形/長方形 54">
            <a:extLst>
              <a:ext uri="{FF2B5EF4-FFF2-40B4-BE49-F238E27FC236}">
                <a16:creationId xmlns:a16="http://schemas.microsoft.com/office/drawing/2014/main" id="{633FBFEA-ED33-1CDF-F0DF-DD22271A59C5}"/>
              </a:ext>
            </a:extLst>
          </xdr:cNvPr>
          <xdr:cNvSpPr/>
        </xdr:nvSpPr>
        <xdr:spPr>
          <a:xfrm>
            <a:off x="7800976" y="409575"/>
            <a:ext cx="971550" cy="238125"/>
          </a:xfrm>
          <a:prstGeom prst="rect">
            <a:avLst/>
          </a:prstGeom>
          <a:solidFill>
            <a:schemeClr val="accent5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その他行事</a:t>
            </a:r>
          </a:p>
        </xdr:txBody>
      </xdr:sp>
    </xdr:grpSp>
    <xdr:clientData/>
  </xdr:twoCellAnchor>
  <xdr:twoCellAnchor>
    <xdr:from>
      <xdr:col>5</xdr:col>
      <xdr:colOff>19050</xdr:colOff>
      <xdr:row>179</xdr:row>
      <xdr:rowOff>85725</xdr:rowOff>
    </xdr:from>
    <xdr:to>
      <xdr:col>7</xdr:col>
      <xdr:colOff>381000</xdr:colOff>
      <xdr:row>179</xdr:row>
      <xdr:rowOff>676275</xdr:rowOff>
    </xdr:to>
    <xdr:grpSp>
      <xdr:nvGrpSpPr>
        <xdr:cNvPr id="56" name="グループ化 55">
          <a:extLst>
            <a:ext uri="{FF2B5EF4-FFF2-40B4-BE49-F238E27FC236}">
              <a16:creationId xmlns:a16="http://schemas.microsoft.com/office/drawing/2014/main" id="{4E040683-DB90-4564-A901-8070203D0388}"/>
            </a:ext>
          </a:extLst>
        </xdr:cNvPr>
        <xdr:cNvGrpSpPr/>
      </xdr:nvGrpSpPr>
      <xdr:grpSpPr>
        <a:xfrm>
          <a:off x="6105525" y="60274200"/>
          <a:ext cx="2838450" cy="590550"/>
          <a:chOff x="6105525" y="57150"/>
          <a:chExt cx="2838450" cy="590550"/>
        </a:xfrm>
      </xdr:grpSpPr>
      <xdr:sp macro="" textlink="">
        <xdr:nvSpPr>
          <xdr:cNvPr id="57" name="正方形/長方形 56">
            <a:extLst>
              <a:ext uri="{FF2B5EF4-FFF2-40B4-BE49-F238E27FC236}">
                <a16:creationId xmlns:a16="http://schemas.microsoft.com/office/drawing/2014/main" id="{5ADB4FCD-C325-8990-485A-A81F41950FCF}"/>
              </a:ext>
            </a:extLst>
          </xdr:cNvPr>
          <xdr:cNvSpPr/>
        </xdr:nvSpPr>
        <xdr:spPr>
          <a:xfrm>
            <a:off x="6648449" y="76199"/>
            <a:ext cx="885826" cy="238125"/>
          </a:xfrm>
          <a:prstGeom prst="rect">
            <a:avLst/>
          </a:prstGeom>
          <a:solidFill>
            <a:srgbClr val="92D050"/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交通教室</a:t>
            </a:r>
          </a:p>
        </xdr:txBody>
      </xdr:sp>
      <xdr:sp macro="" textlink="">
        <xdr:nvSpPr>
          <xdr:cNvPr id="58" name="正方形/長方形 57">
            <a:extLst>
              <a:ext uri="{FF2B5EF4-FFF2-40B4-BE49-F238E27FC236}">
                <a16:creationId xmlns:a16="http://schemas.microsoft.com/office/drawing/2014/main" id="{C1E5FC80-5F0A-1798-23C3-742F2928DB3C}"/>
              </a:ext>
            </a:extLst>
          </xdr:cNvPr>
          <xdr:cNvSpPr/>
        </xdr:nvSpPr>
        <xdr:spPr>
          <a:xfrm>
            <a:off x="6105525" y="57150"/>
            <a:ext cx="885826" cy="238125"/>
          </a:xfrm>
          <a:prstGeom prst="rect">
            <a:avLst/>
          </a:prstGeom>
          <a:noFill/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 b="1">
                <a:solidFill>
                  <a:sysClr val="windowText" lastClr="000000"/>
                </a:solidFill>
              </a:rPr>
              <a:t>凡例：</a:t>
            </a:r>
          </a:p>
        </xdr:txBody>
      </xdr:sp>
      <xdr:sp macro="" textlink="">
        <xdr:nvSpPr>
          <xdr:cNvPr id="59" name="正方形/長方形 58">
            <a:extLst>
              <a:ext uri="{FF2B5EF4-FFF2-40B4-BE49-F238E27FC236}">
                <a16:creationId xmlns:a16="http://schemas.microsoft.com/office/drawing/2014/main" id="{A21E9460-15C3-068C-F16F-8AEC758C8E82}"/>
              </a:ext>
            </a:extLst>
          </xdr:cNvPr>
          <xdr:cNvSpPr/>
        </xdr:nvSpPr>
        <xdr:spPr>
          <a:xfrm>
            <a:off x="7762875" y="85725"/>
            <a:ext cx="1181100" cy="238125"/>
          </a:xfrm>
          <a:prstGeom prst="rect">
            <a:avLst/>
          </a:prstGeom>
          <a:solidFill>
            <a:schemeClr val="accent3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高齢者宅訪問</a:t>
            </a:r>
          </a:p>
        </xdr:txBody>
      </xdr:sp>
      <xdr:sp macro="" textlink="">
        <xdr:nvSpPr>
          <xdr:cNvPr id="60" name="正方形/長方形 59">
            <a:extLst>
              <a:ext uri="{FF2B5EF4-FFF2-40B4-BE49-F238E27FC236}">
                <a16:creationId xmlns:a16="http://schemas.microsoft.com/office/drawing/2014/main" id="{817E36FC-3BA7-2976-9D45-1DFFB8FE2711}"/>
              </a:ext>
            </a:extLst>
          </xdr:cNvPr>
          <xdr:cNvSpPr/>
        </xdr:nvSpPr>
        <xdr:spPr>
          <a:xfrm>
            <a:off x="6638925" y="390525"/>
            <a:ext cx="1057275" cy="238125"/>
          </a:xfrm>
          <a:prstGeom prst="rect">
            <a:avLst/>
          </a:prstGeom>
          <a:solidFill>
            <a:schemeClr val="accent1">
              <a:lumMod val="60000"/>
              <a:lumOff val="4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 b="1">
                <a:solidFill>
                  <a:sysClr val="windowText" lastClr="000000"/>
                </a:solidFill>
              </a:rPr>
              <a:t>キャンペーン</a:t>
            </a:r>
          </a:p>
        </xdr:txBody>
      </xdr:sp>
      <xdr:sp macro="" textlink="">
        <xdr:nvSpPr>
          <xdr:cNvPr id="61" name="正方形/長方形 60">
            <a:extLst>
              <a:ext uri="{FF2B5EF4-FFF2-40B4-BE49-F238E27FC236}">
                <a16:creationId xmlns:a16="http://schemas.microsoft.com/office/drawing/2014/main" id="{AF19DD44-150E-2513-9CF5-918D00985440}"/>
              </a:ext>
            </a:extLst>
          </xdr:cNvPr>
          <xdr:cNvSpPr/>
        </xdr:nvSpPr>
        <xdr:spPr>
          <a:xfrm>
            <a:off x="7800976" y="409575"/>
            <a:ext cx="971550" cy="238125"/>
          </a:xfrm>
          <a:prstGeom prst="rect">
            <a:avLst/>
          </a:prstGeom>
          <a:solidFill>
            <a:schemeClr val="accent5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その他行事</a:t>
            </a:r>
          </a:p>
        </xdr:txBody>
      </xdr:sp>
    </xdr:grpSp>
    <xdr:clientData/>
  </xdr:twoCellAnchor>
  <xdr:twoCellAnchor>
    <xdr:from>
      <xdr:col>5</xdr:col>
      <xdr:colOff>0</xdr:colOff>
      <xdr:row>159</xdr:row>
      <xdr:rowOff>0</xdr:rowOff>
    </xdr:from>
    <xdr:to>
      <xdr:col>7</xdr:col>
      <xdr:colOff>361950</xdr:colOff>
      <xdr:row>159</xdr:row>
      <xdr:rowOff>590550</xdr:rowOff>
    </xdr:to>
    <xdr:grpSp>
      <xdr:nvGrpSpPr>
        <xdr:cNvPr id="62" name="グループ化 61">
          <a:extLst>
            <a:ext uri="{FF2B5EF4-FFF2-40B4-BE49-F238E27FC236}">
              <a16:creationId xmlns:a16="http://schemas.microsoft.com/office/drawing/2014/main" id="{E9F2A4EC-3B74-40A0-B2AA-D5BB3AE23D3E}"/>
            </a:ext>
          </a:extLst>
        </xdr:cNvPr>
        <xdr:cNvGrpSpPr/>
      </xdr:nvGrpSpPr>
      <xdr:grpSpPr>
        <a:xfrm>
          <a:off x="6086475" y="53473350"/>
          <a:ext cx="2838450" cy="590550"/>
          <a:chOff x="6105525" y="57150"/>
          <a:chExt cx="2838450" cy="590550"/>
        </a:xfrm>
      </xdr:grpSpPr>
      <xdr:sp macro="" textlink="">
        <xdr:nvSpPr>
          <xdr:cNvPr id="63" name="正方形/長方形 62">
            <a:extLst>
              <a:ext uri="{FF2B5EF4-FFF2-40B4-BE49-F238E27FC236}">
                <a16:creationId xmlns:a16="http://schemas.microsoft.com/office/drawing/2014/main" id="{8A344C5C-5075-5BDC-097A-08381A29585C}"/>
              </a:ext>
            </a:extLst>
          </xdr:cNvPr>
          <xdr:cNvSpPr/>
        </xdr:nvSpPr>
        <xdr:spPr>
          <a:xfrm>
            <a:off x="6648449" y="76199"/>
            <a:ext cx="885826" cy="238125"/>
          </a:xfrm>
          <a:prstGeom prst="rect">
            <a:avLst/>
          </a:prstGeom>
          <a:solidFill>
            <a:srgbClr val="92D050"/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交通教室</a:t>
            </a:r>
          </a:p>
        </xdr:txBody>
      </xdr:sp>
      <xdr:sp macro="" textlink="">
        <xdr:nvSpPr>
          <xdr:cNvPr id="64" name="正方形/長方形 63">
            <a:extLst>
              <a:ext uri="{FF2B5EF4-FFF2-40B4-BE49-F238E27FC236}">
                <a16:creationId xmlns:a16="http://schemas.microsoft.com/office/drawing/2014/main" id="{E3B3A730-6574-2538-F214-717BB4550A9B}"/>
              </a:ext>
            </a:extLst>
          </xdr:cNvPr>
          <xdr:cNvSpPr/>
        </xdr:nvSpPr>
        <xdr:spPr>
          <a:xfrm>
            <a:off x="6105525" y="57150"/>
            <a:ext cx="885826" cy="238125"/>
          </a:xfrm>
          <a:prstGeom prst="rect">
            <a:avLst/>
          </a:prstGeom>
          <a:noFill/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 b="1">
                <a:solidFill>
                  <a:sysClr val="windowText" lastClr="000000"/>
                </a:solidFill>
              </a:rPr>
              <a:t>凡例：</a:t>
            </a:r>
          </a:p>
        </xdr:txBody>
      </xdr:sp>
      <xdr:sp macro="" textlink="">
        <xdr:nvSpPr>
          <xdr:cNvPr id="65" name="正方形/長方形 64">
            <a:extLst>
              <a:ext uri="{FF2B5EF4-FFF2-40B4-BE49-F238E27FC236}">
                <a16:creationId xmlns:a16="http://schemas.microsoft.com/office/drawing/2014/main" id="{A6582836-CB94-9AD1-CAAC-93C2E47244B4}"/>
              </a:ext>
            </a:extLst>
          </xdr:cNvPr>
          <xdr:cNvSpPr/>
        </xdr:nvSpPr>
        <xdr:spPr>
          <a:xfrm>
            <a:off x="7762875" y="85725"/>
            <a:ext cx="1181100" cy="238125"/>
          </a:xfrm>
          <a:prstGeom prst="rect">
            <a:avLst/>
          </a:prstGeom>
          <a:solidFill>
            <a:schemeClr val="accent3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高齢者宅訪問</a:t>
            </a:r>
          </a:p>
        </xdr:txBody>
      </xdr:sp>
      <xdr:sp macro="" textlink="">
        <xdr:nvSpPr>
          <xdr:cNvPr id="66" name="正方形/長方形 65">
            <a:extLst>
              <a:ext uri="{FF2B5EF4-FFF2-40B4-BE49-F238E27FC236}">
                <a16:creationId xmlns:a16="http://schemas.microsoft.com/office/drawing/2014/main" id="{ACFF1790-0304-D7DB-35DD-4111CF197C3E}"/>
              </a:ext>
            </a:extLst>
          </xdr:cNvPr>
          <xdr:cNvSpPr/>
        </xdr:nvSpPr>
        <xdr:spPr>
          <a:xfrm>
            <a:off x="6638925" y="390525"/>
            <a:ext cx="1057275" cy="238125"/>
          </a:xfrm>
          <a:prstGeom prst="rect">
            <a:avLst/>
          </a:prstGeom>
          <a:solidFill>
            <a:schemeClr val="accent1">
              <a:lumMod val="60000"/>
              <a:lumOff val="4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 b="1">
                <a:solidFill>
                  <a:sysClr val="windowText" lastClr="000000"/>
                </a:solidFill>
              </a:rPr>
              <a:t>キャンペーン</a:t>
            </a:r>
          </a:p>
        </xdr:txBody>
      </xdr:sp>
      <xdr:sp macro="" textlink="">
        <xdr:nvSpPr>
          <xdr:cNvPr id="67" name="正方形/長方形 66">
            <a:extLst>
              <a:ext uri="{FF2B5EF4-FFF2-40B4-BE49-F238E27FC236}">
                <a16:creationId xmlns:a16="http://schemas.microsoft.com/office/drawing/2014/main" id="{CBAE1EE6-0BE9-FA60-BF62-E01DBAB3F355}"/>
              </a:ext>
            </a:extLst>
          </xdr:cNvPr>
          <xdr:cNvSpPr/>
        </xdr:nvSpPr>
        <xdr:spPr>
          <a:xfrm>
            <a:off x="7800976" y="409575"/>
            <a:ext cx="971550" cy="238125"/>
          </a:xfrm>
          <a:prstGeom prst="rect">
            <a:avLst/>
          </a:prstGeom>
          <a:solidFill>
            <a:schemeClr val="accent5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その他行事</a:t>
            </a:r>
          </a:p>
        </xdr:txBody>
      </xdr:sp>
    </xdr:grpSp>
    <xdr:clientData/>
  </xdr:twoCellAnchor>
  <xdr:twoCellAnchor>
    <xdr:from>
      <xdr:col>4</xdr:col>
      <xdr:colOff>1228725</xdr:colOff>
      <xdr:row>196</xdr:row>
      <xdr:rowOff>47625</xdr:rowOff>
    </xdr:from>
    <xdr:to>
      <xdr:col>7</xdr:col>
      <xdr:colOff>352425</xdr:colOff>
      <xdr:row>196</xdr:row>
      <xdr:rowOff>638175</xdr:rowOff>
    </xdr:to>
    <xdr:grpSp>
      <xdr:nvGrpSpPr>
        <xdr:cNvPr id="68" name="グループ化 67">
          <a:extLst>
            <a:ext uri="{FF2B5EF4-FFF2-40B4-BE49-F238E27FC236}">
              <a16:creationId xmlns:a16="http://schemas.microsoft.com/office/drawing/2014/main" id="{B7A31199-C7E2-4FCA-A603-A0D1F65C551C}"/>
            </a:ext>
          </a:extLst>
        </xdr:cNvPr>
        <xdr:cNvGrpSpPr/>
      </xdr:nvGrpSpPr>
      <xdr:grpSpPr>
        <a:xfrm>
          <a:off x="6076950" y="66084450"/>
          <a:ext cx="2838450" cy="590550"/>
          <a:chOff x="6105525" y="57150"/>
          <a:chExt cx="2838450" cy="590550"/>
        </a:xfrm>
      </xdr:grpSpPr>
      <xdr:sp macro="" textlink="">
        <xdr:nvSpPr>
          <xdr:cNvPr id="69" name="正方形/長方形 68">
            <a:extLst>
              <a:ext uri="{FF2B5EF4-FFF2-40B4-BE49-F238E27FC236}">
                <a16:creationId xmlns:a16="http://schemas.microsoft.com/office/drawing/2014/main" id="{54F0A813-BC13-A35D-E3CE-23D87E3D6FEA}"/>
              </a:ext>
            </a:extLst>
          </xdr:cNvPr>
          <xdr:cNvSpPr/>
        </xdr:nvSpPr>
        <xdr:spPr>
          <a:xfrm>
            <a:off x="6648449" y="76199"/>
            <a:ext cx="885826" cy="238125"/>
          </a:xfrm>
          <a:prstGeom prst="rect">
            <a:avLst/>
          </a:prstGeom>
          <a:solidFill>
            <a:srgbClr val="92D050"/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交通教室</a:t>
            </a:r>
          </a:p>
        </xdr:txBody>
      </xdr:sp>
      <xdr:sp macro="" textlink="">
        <xdr:nvSpPr>
          <xdr:cNvPr id="70" name="正方形/長方形 69">
            <a:extLst>
              <a:ext uri="{FF2B5EF4-FFF2-40B4-BE49-F238E27FC236}">
                <a16:creationId xmlns:a16="http://schemas.microsoft.com/office/drawing/2014/main" id="{14AB74F3-65FF-33B2-1412-0BC47AB8E17E}"/>
              </a:ext>
            </a:extLst>
          </xdr:cNvPr>
          <xdr:cNvSpPr/>
        </xdr:nvSpPr>
        <xdr:spPr>
          <a:xfrm>
            <a:off x="6105525" y="57150"/>
            <a:ext cx="885826" cy="238125"/>
          </a:xfrm>
          <a:prstGeom prst="rect">
            <a:avLst/>
          </a:prstGeom>
          <a:noFill/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 b="1">
                <a:solidFill>
                  <a:sysClr val="windowText" lastClr="000000"/>
                </a:solidFill>
              </a:rPr>
              <a:t>凡例：</a:t>
            </a:r>
          </a:p>
        </xdr:txBody>
      </xdr:sp>
      <xdr:sp macro="" textlink="">
        <xdr:nvSpPr>
          <xdr:cNvPr id="71" name="正方形/長方形 70">
            <a:extLst>
              <a:ext uri="{FF2B5EF4-FFF2-40B4-BE49-F238E27FC236}">
                <a16:creationId xmlns:a16="http://schemas.microsoft.com/office/drawing/2014/main" id="{05B1C020-CD78-61F3-F14F-19BE7E58BDBE}"/>
              </a:ext>
            </a:extLst>
          </xdr:cNvPr>
          <xdr:cNvSpPr/>
        </xdr:nvSpPr>
        <xdr:spPr>
          <a:xfrm>
            <a:off x="7762875" y="85725"/>
            <a:ext cx="1181100" cy="238125"/>
          </a:xfrm>
          <a:prstGeom prst="rect">
            <a:avLst/>
          </a:prstGeom>
          <a:solidFill>
            <a:schemeClr val="accent3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高齢者宅訪問</a:t>
            </a:r>
          </a:p>
        </xdr:txBody>
      </xdr:sp>
      <xdr:sp macro="" textlink="">
        <xdr:nvSpPr>
          <xdr:cNvPr id="72" name="正方形/長方形 71">
            <a:extLst>
              <a:ext uri="{FF2B5EF4-FFF2-40B4-BE49-F238E27FC236}">
                <a16:creationId xmlns:a16="http://schemas.microsoft.com/office/drawing/2014/main" id="{FE22E760-EEF4-91B9-92B2-D8B77D98487C}"/>
              </a:ext>
            </a:extLst>
          </xdr:cNvPr>
          <xdr:cNvSpPr/>
        </xdr:nvSpPr>
        <xdr:spPr>
          <a:xfrm>
            <a:off x="6638925" y="390525"/>
            <a:ext cx="1057275" cy="238125"/>
          </a:xfrm>
          <a:prstGeom prst="rect">
            <a:avLst/>
          </a:prstGeom>
          <a:solidFill>
            <a:schemeClr val="accent1">
              <a:lumMod val="60000"/>
              <a:lumOff val="4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 b="1">
                <a:solidFill>
                  <a:sysClr val="windowText" lastClr="000000"/>
                </a:solidFill>
              </a:rPr>
              <a:t>キャンペーン</a:t>
            </a:r>
          </a:p>
        </xdr:txBody>
      </xdr:sp>
      <xdr:sp macro="" textlink="">
        <xdr:nvSpPr>
          <xdr:cNvPr id="73" name="正方形/長方形 72">
            <a:extLst>
              <a:ext uri="{FF2B5EF4-FFF2-40B4-BE49-F238E27FC236}">
                <a16:creationId xmlns:a16="http://schemas.microsoft.com/office/drawing/2014/main" id="{AAA13879-F2AB-5BA5-4725-7338E29170DB}"/>
              </a:ext>
            </a:extLst>
          </xdr:cNvPr>
          <xdr:cNvSpPr/>
        </xdr:nvSpPr>
        <xdr:spPr>
          <a:xfrm>
            <a:off x="7800976" y="409575"/>
            <a:ext cx="971550" cy="238125"/>
          </a:xfrm>
          <a:prstGeom prst="rect">
            <a:avLst/>
          </a:prstGeom>
          <a:solidFill>
            <a:schemeClr val="accent5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その他行事</a:t>
            </a:r>
          </a:p>
        </xdr:txBody>
      </xdr:sp>
    </xdr:grpSp>
    <xdr:clientData/>
  </xdr:twoCellAnchor>
  <xdr:twoCellAnchor>
    <xdr:from>
      <xdr:col>2</xdr:col>
      <xdr:colOff>95249</xdr:colOff>
      <xdr:row>0</xdr:row>
      <xdr:rowOff>381000</xdr:rowOff>
    </xdr:from>
    <xdr:to>
      <xdr:col>4</xdr:col>
      <xdr:colOff>1114424</xdr:colOff>
      <xdr:row>1</xdr:row>
      <xdr:rowOff>19050</xdr:rowOff>
    </xdr:to>
    <xdr:sp macro="" textlink="">
      <xdr:nvSpPr>
        <xdr:cNvPr id="74" name="正方形/長方形 73">
          <a:extLst>
            <a:ext uri="{FF2B5EF4-FFF2-40B4-BE49-F238E27FC236}">
              <a16:creationId xmlns:a16="http://schemas.microsoft.com/office/drawing/2014/main" id="{5AEF6CFA-771C-4C03-9B14-2F8877A9E114}"/>
            </a:ext>
          </a:extLst>
        </xdr:cNvPr>
        <xdr:cNvSpPr/>
      </xdr:nvSpPr>
      <xdr:spPr>
        <a:xfrm>
          <a:off x="2466974" y="381000"/>
          <a:ext cx="3495675" cy="323850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4">
            <a:shade val="15000"/>
          </a:schemeClr>
        </a:lnRef>
        <a:fillRef idx="1">
          <a:schemeClr val="accent4"/>
        </a:fillRef>
        <a:effectRef idx="0">
          <a:schemeClr val="accent4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 b="1">
              <a:solidFill>
                <a:sysClr val="windowText" lastClr="000000"/>
              </a:solidFill>
            </a:rPr>
            <a:t>今月の重点</a:t>
          </a:r>
          <a:r>
            <a:rPr kumimoji="1" lang="en-US" altLang="ja-JP" sz="1100" b="1">
              <a:solidFill>
                <a:sysClr val="windowText" lastClr="000000"/>
              </a:solidFill>
            </a:rPr>
            <a:t>(</a:t>
          </a:r>
          <a:r>
            <a:rPr kumimoji="1" lang="ja-JP" altLang="en-US" sz="1100" b="1">
              <a:solidFill>
                <a:sysClr val="windowText" lastClr="000000"/>
              </a:solidFill>
            </a:rPr>
            <a:t>春の全国交通安全運動４／６～１５）</a:t>
          </a:r>
        </a:p>
      </xdr:txBody>
    </xdr:sp>
    <xdr:clientData/>
  </xdr:twoCellAnchor>
  <xdr:twoCellAnchor>
    <xdr:from>
      <xdr:col>2</xdr:col>
      <xdr:colOff>95249</xdr:colOff>
      <xdr:row>17</xdr:row>
      <xdr:rowOff>381000</xdr:rowOff>
    </xdr:from>
    <xdr:to>
      <xdr:col>4</xdr:col>
      <xdr:colOff>1114424</xdr:colOff>
      <xdr:row>18</xdr:row>
      <xdr:rowOff>19050</xdr:rowOff>
    </xdr:to>
    <xdr:sp macro="" textlink="">
      <xdr:nvSpPr>
        <xdr:cNvPr id="75" name="正方形/長方形 74">
          <a:extLst>
            <a:ext uri="{FF2B5EF4-FFF2-40B4-BE49-F238E27FC236}">
              <a16:creationId xmlns:a16="http://schemas.microsoft.com/office/drawing/2014/main" id="{A68C8C51-68D8-449D-93C6-330F3ED62C11}"/>
            </a:ext>
          </a:extLst>
        </xdr:cNvPr>
        <xdr:cNvSpPr/>
      </xdr:nvSpPr>
      <xdr:spPr>
        <a:xfrm>
          <a:off x="2466974" y="381000"/>
          <a:ext cx="3495675" cy="323850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4">
            <a:shade val="15000"/>
          </a:schemeClr>
        </a:lnRef>
        <a:fillRef idx="1">
          <a:schemeClr val="accent4"/>
        </a:fillRef>
        <a:effectRef idx="0">
          <a:schemeClr val="accent4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 b="1">
              <a:solidFill>
                <a:sysClr val="windowText" lastClr="000000"/>
              </a:solidFill>
            </a:rPr>
            <a:t>今月の重点</a:t>
          </a:r>
          <a:r>
            <a:rPr kumimoji="1" lang="en-US" altLang="ja-JP" sz="1100" b="1">
              <a:solidFill>
                <a:sysClr val="windowText" lastClr="000000"/>
              </a:solidFill>
            </a:rPr>
            <a:t>(</a:t>
          </a:r>
          <a:r>
            <a:rPr kumimoji="1" lang="ja-JP" altLang="en-US" sz="1100" b="1">
              <a:solidFill>
                <a:sysClr val="windowText" lastClr="000000"/>
              </a:solidFill>
            </a:rPr>
            <a:t>自転車のマナーアップ強化月間）</a:t>
          </a:r>
        </a:p>
      </xdr:txBody>
    </xdr:sp>
    <xdr:clientData/>
  </xdr:twoCellAnchor>
  <xdr:twoCellAnchor>
    <xdr:from>
      <xdr:col>2</xdr:col>
      <xdr:colOff>104774</xdr:colOff>
      <xdr:row>91</xdr:row>
      <xdr:rowOff>409575</xdr:rowOff>
    </xdr:from>
    <xdr:to>
      <xdr:col>4</xdr:col>
      <xdr:colOff>1123949</xdr:colOff>
      <xdr:row>92</xdr:row>
      <xdr:rowOff>47625</xdr:rowOff>
    </xdr:to>
    <xdr:sp macro="" textlink="">
      <xdr:nvSpPr>
        <xdr:cNvPr id="79" name="正方形/長方形 78">
          <a:extLst>
            <a:ext uri="{FF2B5EF4-FFF2-40B4-BE49-F238E27FC236}">
              <a16:creationId xmlns:a16="http://schemas.microsoft.com/office/drawing/2014/main" id="{D63897BC-38FF-4312-9692-3B88B3AE97A6}"/>
            </a:ext>
          </a:extLst>
        </xdr:cNvPr>
        <xdr:cNvSpPr/>
      </xdr:nvSpPr>
      <xdr:spPr>
        <a:xfrm>
          <a:off x="2476499" y="30984825"/>
          <a:ext cx="3495675" cy="323850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4">
            <a:shade val="15000"/>
          </a:schemeClr>
        </a:lnRef>
        <a:fillRef idx="1">
          <a:schemeClr val="accent4"/>
        </a:fillRef>
        <a:effectRef idx="0">
          <a:schemeClr val="accent4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 b="1">
              <a:solidFill>
                <a:sysClr val="windowText" lastClr="000000"/>
              </a:solidFill>
            </a:rPr>
            <a:t>今月の重点</a:t>
          </a:r>
          <a:r>
            <a:rPr kumimoji="1" lang="en-US" altLang="ja-JP" sz="1100" b="1">
              <a:solidFill>
                <a:sysClr val="windowText" lastClr="000000"/>
              </a:solidFill>
            </a:rPr>
            <a:t>(</a:t>
          </a:r>
          <a:r>
            <a:rPr kumimoji="1" lang="ja-JP" altLang="en-US" sz="1100" b="1">
              <a:solidFill>
                <a:sysClr val="windowText" lastClr="000000"/>
              </a:solidFill>
            </a:rPr>
            <a:t>秋の全国交通安全運動９／</a:t>
          </a:r>
          <a:r>
            <a:rPr kumimoji="1" lang="en-US" altLang="ja-JP" sz="1100" b="1">
              <a:solidFill>
                <a:sysClr val="windowText" lastClr="000000"/>
              </a:solidFill>
            </a:rPr>
            <a:t>21</a:t>
          </a:r>
          <a:r>
            <a:rPr kumimoji="1" lang="ja-JP" altLang="en-US" sz="1100" b="1">
              <a:solidFill>
                <a:sysClr val="windowText" lastClr="000000"/>
              </a:solidFill>
            </a:rPr>
            <a:t>～</a:t>
          </a:r>
          <a:r>
            <a:rPr kumimoji="1" lang="en-US" altLang="ja-JP" sz="1100" b="1">
              <a:solidFill>
                <a:sysClr val="windowText" lastClr="000000"/>
              </a:solidFill>
            </a:rPr>
            <a:t>30</a:t>
          </a:r>
          <a:r>
            <a:rPr kumimoji="1" lang="ja-JP" altLang="en-US" sz="1100" b="1">
              <a:solidFill>
                <a:sysClr val="windowText" lastClr="000000"/>
              </a:solidFill>
            </a:rPr>
            <a:t>）</a:t>
          </a:r>
        </a:p>
      </xdr:txBody>
    </xdr:sp>
    <xdr:clientData/>
  </xdr:twoCellAnchor>
  <xdr:twoCellAnchor>
    <xdr:from>
      <xdr:col>2</xdr:col>
      <xdr:colOff>95249</xdr:colOff>
      <xdr:row>134</xdr:row>
      <xdr:rowOff>381000</xdr:rowOff>
    </xdr:from>
    <xdr:to>
      <xdr:col>4</xdr:col>
      <xdr:colOff>1114424</xdr:colOff>
      <xdr:row>135</xdr:row>
      <xdr:rowOff>19050</xdr:rowOff>
    </xdr:to>
    <xdr:sp macro="" textlink="">
      <xdr:nvSpPr>
        <xdr:cNvPr id="82" name="正方形/長方形 81">
          <a:extLst>
            <a:ext uri="{FF2B5EF4-FFF2-40B4-BE49-F238E27FC236}">
              <a16:creationId xmlns:a16="http://schemas.microsoft.com/office/drawing/2014/main" id="{EA8C3FCB-7A01-4A4B-A4F5-985250B35962}"/>
            </a:ext>
          </a:extLst>
        </xdr:cNvPr>
        <xdr:cNvSpPr/>
      </xdr:nvSpPr>
      <xdr:spPr>
        <a:xfrm>
          <a:off x="2466974" y="381000"/>
          <a:ext cx="3495675" cy="323850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4">
            <a:shade val="15000"/>
          </a:schemeClr>
        </a:lnRef>
        <a:fillRef idx="1">
          <a:schemeClr val="accent4"/>
        </a:fillRef>
        <a:effectRef idx="0">
          <a:schemeClr val="accent4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 b="1">
              <a:solidFill>
                <a:sysClr val="windowText" lastClr="000000"/>
              </a:solidFill>
            </a:rPr>
            <a:t>今月の重点</a:t>
          </a:r>
          <a:r>
            <a:rPr kumimoji="1" lang="en-US" altLang="ja-JP" sz="1100" b="1">
              <a:solidFill>
                <a:sysClr val="windowText" lastClr="000000"/>
              </a:solidFill>
            </a:rPr>
            <a:t>(</a:t>
          </a:r>
          <a:r>
            <a:rPr kumimoji="1" lang="ja-JP" altLang="en-US" sz="1100" b="1">
              <a:solidFill>
                <a:sysClr val="windowText" lastClr="000000"/>
              </a:solidFill>
            </a:rPr>
            <a:t>春の全国交通安全運動４／６～１５）</a:t>
          </a:r>
        </a:p>
      </xdr:txBody>
    </xdr:sp>
    <xdr:clientData/>
  </xdr:twoCellAnchor>
  <xdr:twoCellAnchor>
    <xdr:from>
      <xdr:col>2</xdr:col>
      <xdr:colOff>38100</xdr:colOff>
      <xdr:row>54</xdr:row>
      <xdr:rowOff>361950</xdr:rowOff>
    </xdr:from>
    <xdr:to>
      <xdr:col>4</xdr:col>
      <xdr:colOff>1057275</xdr:colOff>
      <xdr:row>55</xdr:row>
      <xdr:rowOff>0</xdr:rowOff>
    </xdr:to>
    <xdr:sp macro="" textlink="">
      <xdr:nvSpPr>
        <xdr:cNvPr id="83" name="正方形/長方形 82">
          <a:extLst>
            <a:ext uri="{FF2B5EF4-FFF2-40B4-BE49-F238E27FC236}">
              <a16:creationId xmlns:a16="http://schemas.microsoft.com/office/drawing/2014/main" id="{B92BFD31-2637-4ECB-9D5F-CC0633D33124}"/>
            </a:ext>
          </a:extLst>
        </xdr:cNvPr>
        <xdr:cNvSpPr/>
      </xdr:nvSpPr>
      <xdr:spPr>
        <a:xfrm>
          <a:off x="2409825" y="18516600"/>
          <a:ext cx="3495675" cy="323850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4">
            <a:shade val="15000"/>
          </a:schemeClr>
        </a:lnRef>
        <a:fillRef idx="1">
          <a:schemeClr val="accent4"/>
        </a:fillRef>
        <a:effectRef idx="0">
          <a:schemeClr val="accent4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 b="1">
              <a:solidFill>
                <a:sysClr val="windowText" lastClr="000000"/>
              </a:solidFill>
            </a:rPr>
            <a:t>今月の重点</a:t>
          </a:r>
          <a:r>
            <a:rPr kumimoji="1" lang="en-US" altLang="ja-JP" sz="1100" b="1">
              <a:solidFill>
                <a:sysClr val="windowText" lastClr="000000"/>
              </a:solidFill>
            </a:rPr>
            <a:t>(</a:t>
          </a:r>
          <a:r>
            <a:rPr kumimoji="1" lang="ja-JP" altLang="en-US" sz="1100" b="1">
              <a:solidFill>
                <a:sysClr val="windowText" lastClr="000000"/>
              </a:solidFill>
            </a:rPr>
            <a:t>飲酒運転根絶強化月間）</a:t>
          </a:r>
        </a:p>
      </xdr:txBody>
    </xdr:sp>
    <xdr:clientData/>
  </xdr:twoCellAnchor>
  <xdr:twoCellAnchor>
    <xdr:from>
      <xdr:col>1</xdr:col>
      <xdr:colOff>1219200</xdr:colOff>
      <xdr:row>142</xdr:row>
      <xdr:rowOff>323850</xdr:rowOff>
    </xdr:from>
    <xdr:to>
      <xdr:col>5</xdr:col>
      <xdr:colOff>438150</xdr:colOff>
      <xdr:row>142</xdr:row>
      <xdr:rowOff>600075</xdr:rowOff>
    </xdr:to>
    <xdr:sp macro="" textlink="">
      <xdr:nvSpPr>
        <xdr:cNvPr id="84" name="正方形/長方形 83">
          <a:extLst>
            <a:ext uri="{FF2B5EF4-FFF2-40B4-BE49-F238E27FC236}">
              <a16:creationId xmlns:a16="http://schemas.microsoft.com/office/drawing/2014/main" id="{7FB335AA-98B6-4CE4-8DB4-97DE76A9976A}"/>
            </a:ext>
          </a:extLst>
        </xdr:cNvPr>
        <xdr:cNvSpPr/>
      </xdr:nvSpPr>
      <xdr:spPr>
        <a:xfrm>
          <a:off x="2352675" y="48053625"/>
          <a:ext cx="4171950" cy="276225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4">
            <a:shade val="15000"/>
          </a:schemeClr>
        </a:lnRef>
        <a:fillRef idx="1">
          <a:schemeClr val="accent4"/>
        </a:fillRef>
        <a:effectRef idx="0">
          <a:schemeClr val="accent4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 b="1">
              <a:solidFill>
                <a:sysClr val="windowText" lastClr="000000"/>
              </a:solidFill>
            </a:rPr>
            <a:t>今月の重点</a:t>
          </a:r>
          <a:r>
            <a:rPr kumimoji="1" lang="en-US" altLang="ja-JP" sz="1100" b="1">
              <a:solidFill>
                <a:sysClr val="windowText" lastClr="000000"/>
              </a:solidFill>
            </a:rPr>
            <a:t>(</a:t>
          </a:r>
          <a:r>
            <a:rPr kumimoji="1" lang="ja-JP" altLang="en-US" sz="1100" b="1">
              <a:solidFill>
                <a:sysClr val="windowText" lastClr="000000"/>
              </a:solidFill>
            </a:rPr>
            <a:t>冬の交通安全運動県民総ぐるみ運動</a:t>
          </a:r>
          <a:r>
            <a:rPr kumimoji="1" lang="en-US" altLang="ja-JP" sz="1100" b="1">
              <a:solidFill>
                <a:sysClr val="windowText" lastClr="000000"/>
              </a:solidFill>
            </a:rPr>
            <a:t>12</a:t>
          </a:r>
          <a:r>
            <a:rPr kumimoji="1" lang="ja-JP" altLang="en-US" sz="1100" b="1">
              <a:solidFill>
                <a:sysClr val="windowText" lastClr="000000"/>
              </a:solidFill>
            </a:rPr>
            <a:t>／</a:t>
          </a:r>
          <a:r>
            <a:rPr kumimoji="1" lang="en-US" altLang="ja-JP" sz="1100" b="1">
              <a:solidFill>
                <a:sysClr val="windowText" lastClr="000000"/>
              </a:solidFill>
            </a:rPr>
            <a:t>1</a:t>
          </a:r>
          <a:r>
            <a:rPr kumimoji="1" lang="ja-JP" altLang="en-US" sz="1100" b="1">
              <a:solidFill>
                <a:sysClr val="windowText" lastClr="000000"/>
              </a:solidFill>
            </a:rPr>
            <a:t>～</a:t>
          </a:r>
          <a:r>
            <a:rPr kumimoji="1" lang="en-US" altLang="ja-JP" sz="1100" b="1">
              <a:solidFill>
                <a:sysClr val="windowText" lastClr="000000"/>
              </a:solidFill>
            </a:rPr>
            <a:t>10</a:t>
          </a:r>
          <a:r>
            <a:rPr kumimoji="1" lang="ja-JP" altLang="en-US" sz="1100" b="1">
              <a:solidFill>
                <a:sysClr val="windowText" lastClr="000000"/>
              </a:solidFill>
            </a:rPr>
            <a:t>）</a:t>
          </a:r>
        </a:p>
      </xdr:txBody>
    </xdr:sp>
    <xdr:clientData/>
  </xdr:twoCellAnchor>
  <xdr:twoCellAnchor>
    <xdr:from>
      <xdr:col>1</xdr:col>
      <xdr:colOff>1200150</xdr:colOff>
      <xdr:row>125</xdr:row>
      <xdr:rowOff>323850</xdr:rowOff>
    </xdr:from>
    <xdr:to>
      <xdr:col>5</xdr:col>
      <xdr:colOff>419100</xdr:colOff>
      <xdr:row>125</xdr:row>
      <xdr:rowOff>600075</xdr:rowOff>
    </xdr:to>
    <xdr:sp macro="" textlink="">
      <xdr:nvSpPr>
        <xdr:cNvPr id="85" name="正方形/長方形 84">
          <a:extLst>
            <a:ext uri="{FF2B5EF4-FFF2-40B4-BE49-F238E27FC236}">
              <a16:creationId xmlns:a16="http://schemas.microsoft.com/office/drawing/2014/main" id="{7C002B3A-188E-437E-A1DE-3A4C6077DCB2}"/>
            </a:ext>
          </a:extLst>
        </xdr:cNvPr>
        <xdr:cNvSpPr/>
      </xdr:nvSpPr>
      <xdr:spPr>
        <a:xfrm>
          <a:off x="2333625" y="42367200"/>
          <a:ext cx="4171950" cy="276225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4">
            <a:shade val="15000"/>
          </a:schemeClr>
        </a:lnRef>
        <a:fillRef idx="1">
          <a:schemeClr val="accent4"/>
        </a:fillRef>
        <a:effectRef idx="0">
          <a:schemeClr val="accent4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 b="1">
              <a:solidFill>
                <a:sysClr val="windowText" lastClr="000000"/>
              </a:solidFill>
            </a:rPr>
            <a:t>今月の重点</a:t>
          </a:r>
          <a:r>
            <a:rPr kumimoji="1" lang="en-US" altLang="ja-JP" sz="1100" b="1">
              <a:solidFill>
                <a:sysClr val="windowText" lastClr="000000"/>
              </a:solidFill>
            </a:rPr>
            <a:t>(</a:t>
          </a:r>
          <a:r>
            <a:rPr kumimoji="1" lang="ja-JP" altLang="en-US" sz="1100" b="1">
              <a:solidFill>
                <a:sysClr val="windowText" lastClr="000000"/>
              </a:solidFill>
            </a:rPr>
            <a:t>夕暮れ時の早めの点灯ピカピカ運動 </a:t>
          </a:r>
          <a:r>
            <a:rPr kumimoji="1" lang="en-US" altLang="ja-JP" sz="1100" b="1">
              <a:solidFill>
                <a:sysClr val="windowText" lastClr="000000"/>
              </a:solidFill>
            </a:rPr>
            <a:t>11</a:t>
          </a:r>
          <a:r>
            <a:rPr kumimoji="1" lang="ja-JP" altLang="en-US" sz="1100" b="1">
              <a:solidFill>
                <a:sysClr val="windowText" lastClr="000000"/>
              </a:solidFill>
            </a:rPr>
            <a:t>月～</a:t>
          </a:r>
          <a:r>
            <a:rPr kumimoji="1" lang="en-US" altLang="ja-JP" sz="1100" b="1">
              <a:solidFill>
                <a:sysClr val="windowText" lastClr="000000"/>
              </a:solidFill>
            </a:rPr>
            <a:t>1</a:t>
          </a:r>
          <a:r>
            <a:rPr kumimoji="1" lang="ja-JP" altLang="en-US" sz="1100" b="1">
              <a:solidFill>
                <a:sysClr val="windowText" lastClr="000000"/>
              </a:solidFill>
            </a:rPr>
            <a:t>月中）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192.168.1.99\&#20849;&#26377;\&#12507;&#12540;&#12512;&#12506;&#12540;&#12472;_&#12450;&#12489;&#12524;&#12473;&#22679;&#24460;&#12522;&#12491;&#12517;&#12540;&#12450;&#12523;&#12288;2025R7_11\&#36001;&#27941;&#20316;&#25104;&#36039;&#26009;\&#12471;&#12511;&#12517;&#12524;&#12540;&#12479;&#12540;&#36024;&#12375;&#20986;&#12375;&#29366;&#27841;&#12459;&#12524;&#12531;&#12480;&#12540;&#65288;&#19975;&#24180;&#65289;.xlsx" TargetMode="External"/><Relationship Id="rId1" Type="http://schemas.openxmlformats.org/officeDocument/2006/relationships/externalLinkPath" Target="file:///\\192.168.1.99\&#20849;&#26377;\&#12507;&#12540;&#12512;&#12506;&#12540;&#12472;_&#12450;&#12489;&#12524;&#12473;&#22679;&#24460;&#12522;&#12491;&#12517;&#12540;&#12450;&#12523;&#12288;2025R7_11\&#36001;&#27941;&#20316;&#25104;&#36039;&#26009;\&#12471;&#12511;&#12517;&#12524;&#12540;&#12479;&#12540;&#36024;&#12375;&#20986;&#12375;&#29366;&#27841;&#12459;&#12524;&#12531;&#12480;&#12540;&#65288;&#19975;&#24180;&#6528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カレンダー"/>
      <sheetName val="Sheet1"/>
      <sheetName val="シミュレータ体験予約状況"/>
    </sheetNames>
    <sheetDataSet>
      <sheetData sheetId="0">
        <row r="1">
          <cell r="B1">
            <v>2025</v>
          </cell>
          <cell r="C1" t="str">
            <v>11月</v>
          </cell>
        </row>
        <row r="2">
          <cell r="B2" t="str">
            <v>日曜日</v>
          </cell>
        </row>
        <row r="23">
          <cell r="B23">
            <v>2025</v>
          </cell>
          <cell r="C23" t="str">
            <v>10月</v>
          </cell>
        </row>
        <row r="52">
          <cell r="B52">
            <v>2025</v>
          </cell>
          <cell r="C52" t="str">
            <v>11月</v>
          </cell>
        </row>
        <row r="84">
          <cell r="B84">
            <v>2025</v>
          </cell>
          <cell r="C84" t="str">
            <v>12月</v>
          </cell>
        </row>
        <row r="98">
          <cell r="B98">
            <v>2026</v>
          </cell>
          <cell r="C98" t="str">
            <v>1月</v>
          </cell>
        </row>
        <row r="112">
          <cell r="B112">
            <v>2026</v>
          </cell>
          <cell r="C112" t="str">
            <v>2月</v>
          </cell>
        </row>
        <row r="126">
          <cell r="B126">
            <v>2026</v>
          </cell>
          <cell r="C126" t="str">
            <v>3月</v>
          </cell>
        </row>
        <row r="140">
          <cell r="B140">
            <v>2026</v>
          </cell>
          <cell r="C140" t="str">
            <v>4月</v>
          </cell>
        </row>
        <row r="154">
          <cell r="B154">
            <v>2026</v>
          </cell>
          <cell r="C154" t="str">
            <v>5月</v>
          </cell>
        </row>
        <row r="168">
          <cell r="B168">
            <v>2026</v>
          </cell>
          <cell r="C168" t="str">
            <v>6月</v>
          </cell>
        </row>
        <row r="182">
          <cell r="B182">
            <v>2026</v>
          </cell>
          <cell r="C182" t="str">
            <v>7月</v>
          </cell>
        </row>
        <row r="196">
          <cell r="B196">
            <v>2026</v>
          </cell>
          <cell r="C196" t="str">
            <v>8月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Academic Calendar">
      <a:dk1>
        <a:srgbClr val="000000"/>
      </a:dk1>
      <a:lt1>
        <a:srgbClr val="FFFFFF"/>
      </a:lt1>
      <a:dk2>
        <a:srgbClr val="616668"/>
      </a:dk2>
      <a:lt2>
        <a:srgbClr val="F8F8F9"/>
      </a:lt2>
      <a:accent1>
        <a:srgbClr val="329E95"/>
      </a:accent1>
      <a:accent2>
        <a:srgbClr val="F4812B"/>
      </a:accent2>
      <a:accent3>
        <a:srgbClr val="EDB000"/>
      </a:accent3>
      <a:accent4>
        <a:srgbClr val="79B142"/>
      </a:accent4>
      <a:accent5>
        <a:srgbClr val="E34742"/>
      </a:accent5>
      <a:accent6>
        <a:srgbClr val="6D426F"/>
      </a:accent6>
      <a:hlink>
        <a:srgbClr val="2388CF"/>
      </a:hlink>
      <a:folHlink>
        <a:srgbClr val="6D426F"/>
      </a:folHlink>
    </a:clrScheme>
    <a:fontScheme name="Custom 2">
      <a:majorFont>
        <a:latin typeface="Arial"/>
        <a:ea typeface=""/>
        <a:cs typeface=""/>
      </a:majorFont>
      <a:minorFont>
        <a:latin typeface="Trebuchet M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B0FB1F-D7D1-4B7B-B4FA-B014CFCDCFEE}">
  <sheetPr>
    <tabColor theme="4" tint="-0.249977111117893"/>
    <pageSetUpPr autoPageBreaks="0" fitToPage="1"/>
  </sheetPr>
  <dimension ref="A1:H214"/>
  <sheetViews>
    <sheetView showGridLines="0" tabSelected="1" view="pageBreakPreview" zoomScaleNormal="100" zoomScaleSheetLayoutView="100" workbookViewId="0">
      <selection activeCell="F171" sqref="F171"/>
    </sheetView>
  </sheetViews>
  <sheetFormatPr defaultColWidth="8.88671875" defaultRowHeight="15.75" x14ac:dyDescent="0.25"/>
  <cols>
    <col min="1" max="1" width="13.21875" style="32" customWidth="1"/>
    <col min="2" max="8" width="14.44140625" customWidth="1"/>
    <col min="9" max="9" width="2.6640625" customWidth="1"/>
    <col min="14" max="14" width="6" customWidth="1"/>
  </cols>
  <sheetData>
    <row r="1" spans="1:8" ht="54" customHeight="1" x14ac:dyDescent="0.7">
      <c r="A1" s="23">
        <f ca="1">YEAR(TODAY())</f>
        <v>2026</v>
      </c>
      <c r="B1" s="22" t="s">
        <v>2</v>
      </c>
      <c r="C1" s="46" t="s">
        <v>27</v>
      </c>
      <c r="D1" s="46"/>
      <c r="E1" s="46"/>
      <c r="F1" s="44"/>
      <c r="G1" s="45"/>
      <c r="H1" s="45"/>
    </row>
    <row r="2" spans="1:8" ht="14.25" customHeight="1" x14ac:dyDescent="0.25">
      <c r="A2" s="24"/>
      <c r="B2" s="1" t="s">
        <v>0</v>
      </c>
      <c r="C2" s="2" t="str">
        <f t="shared" ref="C2:H2" ca="1" si="0">UPPER(TEXT(C3,"aaaa"))</f>
        <v>月曜日</v>
      </c>
      <c r="D2" s="1" t="str">
        <f t="shared" ca="1" si="0"/>
        <v>火曜日</v>
      </c>
      <c r="E2" s="2" t="str">
        <f t="shared" ca="1" si="0"/>
        <v>水曜日</v>
      </c>
      <c r="F2" s="1" t="str">
        <f t="shared" ca="1" si="0"/>
        <v>木曜日</v>
      </c>
      <c r="G2" s="2" t="str">
        <f t="shared" ca="1" si="0"/>
        <v>金曜日</v>
      </c>
      <c r="H2" s="1" t="str">
        <f t="shared" ca="1" si="0"/>
        <v>土曜日</v>
      </c>
    </row>
    <row r="3" spans="1:8" ht="16.5" customHeight="1" x14ac:dyDescent="0.25">
      <c r="A3" s="25"/>
      <c r="B3" s="3">
        <f t="array" aca="1" ref="B3:H3" ca="1">Days+1+DATE(Calendar1Year,Calendar1MonthOption,1)-WEEKDAY(DATE(Calendar1Year,Calendar1MonthOption,1),WeekdayOption)</f>
        <v>46110</v>
      </c>
      <c r="C3" s="3">
        <f ca="1"/>
        <v>46111</v>
      </c>
      <c r="D3" s="3">
        <f ca="1"/>
        <v>46112</v>
      </c>
      <c r="E3" s="3">
        <f ca="1"/>
        <v>46113</v>
      </c>
      <c r="F3" s="3">
        <f ca="1"/>
        <v>46114</v>
      </c>
      <c r="G3" s="3">
        <f ca="1"/>
        <v>46115</v>
      </c>
      <c r="H3" s="50">
        <f ca="1"/>
        <v>46116</v>
      </c>
    </row>
    <row r="4" spans="1:8" ht="30" customHeight="1" x14ac:dyDescent="0.25">
      <c r="A4" s="35" t="s">
        <v>4</v>
      </c>
      <c r="B4" s="36"/>
      <c r="C4" s="36"/>
      <c r="D4" s="36"/>
      <c r="E4" s="40"/>
      <c r="F4" s="37"/>
      <c r="G4" s="40"/>
      <c r="H4" s="51"/>
    </row>
    <row r="5" spans="1:8" ht="30" customHeight="1" x14ac:dyDescent="0.25">
      <c r="A5" s="33" t="s">
        <v>5</v>
      </c>
      <c r="B5" s="34"/>
      <c r="C5" s="34"/>
      <c r="D5" s="34"/>
      <c r="E5" s="34"/>
      <c r="F5" s="34"/>
      <c r="G5" s="34"/>
      <c r="H5" s="52"/>
    </row>
    <row r="6" spans="1:8" ht="16.5" customHeight="1" x14ac:dyDescent="0.25">
      <c r="A6" s="26"/>
      <c r="B6" s="50">
        <f t="array" aca="1" ref="B6:H6" ca="1">Days+8+DATE(Calendar1Year,Calendar1MonthOption,1)-WEEKDAY(DATE(Calendar1Year,Calendar1MonthOption,1),WeekdayOption)</f>
        <v>46117</v>
      </c>
      <c r="C6" s="3">
        <f ca="1"/>
        <v>46118</v>
      </c>
      <c r="D6" s="3">
        <f ca="1"/>
        <v>46119</v>
      </c>
      <c r="E6" s="3">
        <f ca="1"/>
        <v>46120</v>
      </c>
      <c r="F6" s="3">
        <f ca="1"/>
        <v>46121</v>
      </c>
      <c r="G6" s="3">
        <f ca="1"/>
        <v>46122</v>
      </c>
      <c r="H6" s="50">
        <f ca="1"/>
        <v>46123</v>
      </c>
    </row>
    <row r="7" spans="1:8" ht="30" customHeight="1" x14ac:dyDescent="0.25">
      <c r="A7" s="35" t="s">
        <v>4</v>
      </c>
      <c r="B7" s="51"/>
      <c r="C7" s="66" t="s">
        <v>76</v>
      </c>
      <c r="D7" s="40"/>
      <c r="E7" s="40"/>
      <c r="F7" s="37"/>
      <c r="G7" s="40"/>
      <c r="H7" s="51"/>
    </row>
    <row r="8" spans="1:8" ht="30" customHeight="1" x14ac:dyDescent="0.25">
      <c r="A8" s="33" t="s">
        <v>5</v>
      </c>
      <c r="B8" s="52"/>
      <c r="C8" s="54" t="s">
        <v>15</v>
      </c>
      <c r="D8" s="34"/>
      <c r="E8" s="55" t="s">
        <v>16</v>
      </c>
      <c r="F8" s="34"/>
      <c r="G8" s="34"/>
      <c r="H8" s="52"/>
    </row>
    <row r="9" spans="1:8" ht="16.5" customHeight="1" x14ac:dyDescent="0.25">
      <c r="A9" s="26"/>
      <c r="B9" s="50" cm="1">
        <f t="array" aca="1" ref="B9:H9" ca="1">Days+15+DATE(Calendar1Year,Calendar1MonthOption,1)-WEEKDAY(DATE(Calendar1Year,Calendar1MonthOption,1),WeekdayOption)</f>
        <v>46124</v>
      </c>
      <c r="C9" s="3">
        <f ca="1"/>
        <v>46125</v>
      </c>
      <c r="D9" s="3">
        <f ca="1"/>
        <v>46126</v>
      </c>
      <c r="E9" s="3">
        <f ca="1"/>
        <v>46127</v>
      </c>
      <c r="F9" s="3">
        <f ca="1"/>
        <v>46128</v>
      </c>
      <c r="G9" s="3">
        <f ca="1"/>
        <v>46129</v>
      </c>
      <c r="H9" s="50">
        <f ca="1"/>
        <v>46130</v>
      </c>
    </row>
    <row r="10" spans="1:8" ht="30" customHeight="1" x14ac:dyDescent="0.25">
      <c r="A10" s="35" t="s">
        <v>4</v>
      </c>
      <c r="B10" s="51"/>
      <c r="C10" s="36"/>
      <c r="D10" s="40"/>
      <c r="E10" s="40"/>
      <c r="F10" s="37"/>
      <c r="G10" s="57" t="s">
        <v>19</v>
      </c>
      <c r="H10" s="51"/>
    </row>
    <row r="11" spans="1:8" ht="30" customHeight="1" x14ac:dyDescent="0.25">
      <c r="A11" s="33" t="s">
        <v>5</v>
      </c>
      <c r="B11" s="52"/>
      <c r="C11" s="56" t="s">
        <v>17</v>
      </c>
      <c r="D11" s="56" t="s">
        <v>18</v>
      </c>
      <c r="E11" s="34"/>
      <c r="F11" s="34"/>
      <c r="G11" s="34"/>
      <c r="H11" s="52"/>
    </row>
    <row r="12" spans="1:8" ht="16.5" customHeight="1" x14ac:dyDescent="0.25">
      <c r="A12" s="26"/>
      <c r="B12" s="50" cm="1">
        <f t="array" aca="1" ref="B12:H12" ca="1">Days+22+DATE(Calendar1Year,Calendar1MonthOption,1)-WEEKDAY(DATE(Calendar1Year,Calendar1MonthOption,1),WeekdayOption)</f>
        <v>46131</v>
      </c>
      <c r="C12" s="3">
        <f ca="1"/>
        <v>46132</v>
      </c>
      <c r="D12" s="3">
        <f ca="1"/>
        <v>46133</v>
      </c>
      <c r="E12" s="3">
        <f ca="1"/>
        <v>46134</v>
      </c>
      <c r="F12" s="3">
        <f ca="1"/>
        <v>46135</v>
      </c>
      <c r="G12" s="3">
        <f ca="1"/>
        <v>46136</v>
      </c>
      <c r="H12" s="50">
        <f ca="1"/>
        <v>46137</v>
      </c>
    </row>
    <row r="13" spans="1:8" ht="30" customHeight="1" x14ac:dyDescent="0.25">
      <c r="A13" s="35" t="s">
        <v>4</v>
      </c>
      <c r="B13" s="51"/>
      <c r="C13" s="57" t="s">
        <v>20</v>
      </c>
      <c r="D13" s="40"/>
      <c r="E13" s="57" t="s">
        <v>21</v>
      </c>
      <c r="F13" s="37"/>
      <c r="G13" s="57" t="s">
        <v>22</v>
      </c>
      <c r="H13" s="51"/>
    </row>
    <row r="14" spans="1:8" ht="30" customHeight="1" x14ac:dyDescent="0.25">
      <c r="A14" s="33" t="s">
        <v>5</v>
      </c>
      <c r="B14" s="52"/>
      <c r="C14" s="34"/>
      <c r="D14" s="34"/>
      <c r="E14" s="34"/>
      <c r="F14" s="34"/>
      <c r="G14" s="34"/>
      <c r="H14" s="52"/>
    </row>
    <row r="15" spans="1:8" ht="16.5" customHeight="1" x14ac:dyDescent="0.25">
      <c r="A15" s="26"/>
      <c r="B15" s="50">
        <f t="array" aca="1" ref="B15:H15" ca="1">Days+29+DATE(Calendar1Year,Calendar1MonthOption,1)-WEEKDAY(DATE(Calendar1Year,Calendar1MonthOption,1),WeekdayOption)</f>
        <v>46138</v>
      </c>
      <c r="C15" s="3">
        <f ca="1"/>
        <v>46139</v>
      </c>
      <c r="D15" s="3">
        <f ca="1"/>
        <v>46140</v>
      </c>
      <c r="E15" s="58">
        <f ca="1"/>
        <v>46141</v>
      </c>
      <c r="F15" s="3">
        <f ca="1"/>
        <v>46142</v>
      </c>
      <c r="G15" s="3">
        <f ca="1"/>
        <v>46143</v>
      </c>
      <c r="H15" s="3">
        <f ca="1"/>
        <v>46144</v>
      </c>
    </row>
    <row r="16" spans="1:8" ht="30" customHeight="1" x14ac:dyDescent="0.25">
      <c r="A16" s="35" t="s">
        <v>4</v>
      </c>
      <c r="B16" s="51"/>
      <c r="C16" s="57" t="s">
        <v>23</v>
      </c>
      <c r="D16" s="57" t="s">
        <v>24</v>
      </c>
      <c r="E16" s="59" t="s">
        <v>26</v>
      </c>
      <c r="F16" s="57" t="s">
        <v>25</v>
      </c>
      <c r="G16" s="36"/>
      <c r="H16" s="36"/>
    </row>
    <row r="17" spans="1:8" ht="30" customHeight="1" x14ac:dyDescent="0.25">
      <c r="A17" s="33" t="s">
        <v>5</v>
      </c>
      <c r="B17" s="52"/>
      <c r="C17" s="34"/>
      <c r="D17" s="34"/>
      <c r="E17" s="34"/>
      <c r="F17" s="34"/>
      <c r="G17" s="34"/>
      <c r="H17" s="34"/>
    </row>
    <row r="18" spans="1:8" ht="54" customHeight="1" x14ac:dyDescent="0.7">
      <c r="A18" s="4">
        <f ca="1">YEAR(TODAY())</f>
        <v>2026</v>
      </c>
      <c r="B18" s="17" t="s">
        <v>3</v>
      </c>
      <c r="C18" s="46" t="str">
        <f>C1</f>
        <v>高岡支部活動予定表</v>
      </c>
      <c r="D18" s="46"/>
      <c r="E18" s="46"/>
      <c r="F18" s="44"/>
      <c r="G18" s="45"/>
      <c r="H18" s="45"/>
    </row>
    <row r="19" spans="1:8" ht="14.25" customHeight="1" x14ac:dyDescent="0.25">
      <c r="A19" s="24"/>
      <c r="B19" s="5" t="str">
        <f t="shared" ref="B19:H19" ca="1" si="1">UPPER(TEXT(B20,"aaaa"))</f>
        <v>日曜日</v>
      </c>
      <c r="C19" s="6" t="str">
        <f t="shared" ca="1" si="1"/>
        <v>月曜日</v>
      </c>
      <c r="D19" s="5" t="str">
        <f t="shared" ca="1" si="1"/>
        <v>火曜日</v>
      </c>
      <c r="E19" s="6" t="str">
        <f t="shared" ca="1" si="1"/>
        <v>水曜日</v>
      </c>
      <c r="F19" s="5" t="str">
        <f t="shared" ca="1" si="1"/>
        <v>木曜日</v>
      </c>
      <c r="G19" s="6" t="str">
        <f t="shared" ca="1" si="1"/>
        <v>金曜日</v>
      </c>
      <c r="H19" s="5" t="str">
        <f t="shared" ca="1" si="1"/>
        <v>土曜日</v>
      </c>
    </row>
    <row r="20" spans="1:8" ht="16.5" customHeight="1" x14ac:dyDescent="0.25">
      <c r="A20" s="25"/>
      <c r="B20" s="3">
        <f t="array" aca="1" ref="B20:H20" ca="1">Days+1+DATE(Calendar2Year,Calendar2MonthOption,1)-WEEKDAY(DATE(Calendar2Year,Calendar2MonthOption,1),WeekdayOption)</f>
        <v>46138</v>
      </c>
      <c r="C20" s="3">
        <f ca="1"/>
        <v>46139</v>
      </c>
      <c r="D20" s="3">
        <f ca="1"/>
        <v>46140</v>
      </c>
      <c r="E20" s="3">
        <f ca="1"/>
        <v>46141</v>
      </c>
      <c r="F20" s="3">
        <f ca="1"/>
        <v>46142</v>
      </c>
      <c r="G20" s="3">
        <f ca="1"/>
        <v>46143</v>
      </c>
      <c r="H20" s="50">
        <f ca="1"/>
        <v>46144</v>
      </c>
    </row>
    <row r="21" spans="1:8" ht="30" customHeight="1" x14ac:dyDescent="0.25">
      <c r="A21" s="35" t="s">
        <v>4</v>
      </c>
      <c r="B21" s="36"/>
      <c r="C21" s="36"/>
      <c r="D21" s="36"/>
      <c r="E21" s="36"/>
      <c r="F21" s="36"/>
      <c r="G21" s="40"/>
      <c r="H21" s="51"/>
    </row>
    <row r="22" spans="1:8" ht="30" customHeight="1" x14ac:dyDescent="0.25">
      <c r="A22" s="33" t="s">
        <v>5</v>
      </c>
      <c r="B22" s="34"/>
      <c r="C22" s="34"/>
      <c r="D22" s="34"/>
      <c r="E22" s="34"/>
      <c r="F22" s="34"/>
      <c r="G22" s="34"/>
      <c r="H22" s="52"/>
    </row>
    <row r="23" spans="1:8" ht="16.5" customHeight="1" x14ac:dyDescent="0.25">
      <c r="A23" s="26"/>
      <c r="B23" s="50">
        <f t="array" aca="1" ref="B23:H23" ca="1">Days+8+DATE(Calendar2Year,Calendar2MonthOption,1)-WEEKDAY(DATE(Calendar2Year,Calendar2MonthOption,1),WeekdayOption)</f>
        <v>46145</v>
      </c>
      <c r="C23" s="58">
        <f ca="1"/>
        <v>46146</v>
      </c>
      <c r="D23" s="58">
        <f ca="1"/>
        <v>46147</v>
      </c>
      <c r="E23" s="58">
        <f ca="1"/>
        <v>46148</v>
      </c>
      <c r="F23" s="3">
        <f ca="1"/>
        <v>46149</v>
      </c>
      <c r="G23" s="3">
        <f ca="1"/>
        <v>46150</v>
      </c>
      <c r="H23" s="50">
        <f ca="1"/>
        <v>46151</v>
      </c>
    </row>
    <row r="24" spans="1:8" ht="30" customHeight="1" x14ac:dyDescent="0.25">
      <c r="A24" s="35" t="s">
        <v>4</v>
      </c>
      <c r="B24" s="51"/>
      <c r="C24" s="60" t="s">
        <v>28</v>
      </c>
      <c r="D24" s="60" t="s">
        <v>29</v>
      </c>
      <c r="E24" s="60" t="s">
        <v>30</v>
      </c>
      <c r="F24" s="36"/>
      <c r="G24" s="40"/>
      <c r="H24" s="51"/>
    </row>
    <row r="25" spans="1:8" ht="30" customHeight="1" x14ac:dyDescent="0.25">
      <c r="A25" s="33" t="s">
        <v>5</v>
      </c>
      <c r="B25" s="52"/>
      <c r="C25" s="61"/>
      <c r="D25" s="61"/>
      <c r="E25" s="61"/>
      <c r="F25" s="34"/>
      <c r="G25" s="34"/>
      <c r="H25" s="52"/>
    </row>
    <row r="26" spans="1:8" ht="16.5" customHeight="1" x14ac:dyDescent="0.25">
      <c r="A26" s="26"/>
      <c r="B26" s="50">
        <f t="array" aca="1" ref="B26:H26" ca="1">Days+15+DATE(Calendar2Year,Calendar2MonthOption,1)-WEEKDAY(DATE(Calendar2Year,Calendar2MonthOption,1),WeekdayOption)</f>
        <v>46152</v>
      </c>
      <c r="C26" s="3">
        <f ca="1"/>
        <v>46153</v>
      </c>
      <c r="D26" s="3">
        <f ca="1"/>
        <v>46154</v>
      </c>
      <c r="E26" s="3">
        <f ca="1"/>
        <v>46155</v>
      </c>
      <c r="F26" s="3">
        <f ca="1"/>
        <v>46156</v>
      </c>
      <c r="G26" s="3">
        <f ca="1"/>
        <v>46157</v>
      </c>
      <c r="H26" s="50">
        <f ca="1"/>
        <v>46158</v>
      </c>
    </row>
    <row r="27" spans="1:8" ht="30" customHeight="1" x14ac:dyDescent="0.25">
      <c r="A27" s="35" t="s">
        <v>4</v>
      </c>
      <c r="B27" s="51" t="s">
        <v>38</v>
      </c>
      <c r="C27" s="57" t="s">
        <v>31</v>
      </c>
      <c r="D27" s="40"/>
      <c r="E27" s="40"/>
      <c r="F27" s="57" t="s">
        <v>31</v>
      </c>
      <c r="G27" s="40"/>
      <c r="H27" s="51"/>
    </row>
    <row r="28" spans="1:8" ht="30" customHeight="1" x14ac:dyDescent="0.25">
      <c r="A28" s="33" t="s">
        <v>5</v>
      </c>
      <c r="B28" s="52"/>
      <c r="C28" s="34"/>
      <c r="D28" s="56" t="s">
        <v>31</v>
      </c>
      <c r="E28" s="34"/>
      <c r="F28" s="34"/>
      <c r="G28" s="56" t="s">
        <v>31</v>
      </c>
      <c r="H28" s="52"/>
    </row>
    <row r="29" spans="1:8" ht="17.25" customHeight="1" x14ac:dyDescent="0.25">
      <c r="A29" s="26"/>
      <c r="B29" s="50">
        <f t="array" aca="1" ref="B29:H29" ca="1">Days+22+DATE(Calendar2Year,Calendar2MonthOption,1)-WEEKDAY(DATE(Calendar2Year,Calendar2MonthOption,1),WeekdayOption)</f>
        <v>46159</v>
      </c>
      <c r="C29" s="3">
        <f ca="1"/>
        <v>46160</v>
      </c>
      <c r="D29" s="3">
        <f ca="1"/>
        <v>46161</v>
      </c>
      <c r="E29" s="3">
        <f ca="1"/>
        <v>46162</v>
      </c>
      <c r="F29" s="3">
        <f ca="1"/>
        <v>46163</v>
      </c>
      <c r="G29" s="3">
        <f ca="1"/>
        <v>46164</v>
      </c>
      <c r="H29" s="50">
        <f ca="1"/>
        <v>46165</v>
      </c>
    </row>
    <row r="30" spans="1:8" ht="30" customHeight="1" x14ac:dyDescent="0.25">
      <c r="A30" s="35" t="s">
        <v>4</v>
      </c>
      <c r="B30" s="51"/>
      <c r="C30" s="36"/>
      <c r="D30" s="57" t="s">
        <v>32</v>
      </c>
      <c r="E30" s="57" t="s">
        <v>33</v>
      </c>
      <c r="F30" s="57" t="s">
        <v>34</v>
      </c>
      <c r="G30" s="40"/>
      <c r="H30" s="51"/>
    </row>
    <row r="31" spans="1:8" ht="30" customHeight="1" x14ac:dyDescent="0.25">
      <c r="A31" s="33" t="s">
        <v>5</v>
      </c>
      <c r="B31" s="52"/>
      <c r="C31" s="34"/>
      <c r="D31" s="34"/>
      <c r="E31" s="34"/>
      <c r="F31" s="34"/>
      <c r="G31" s="34"/>
      <c r="H31" s="52"/>
    </row>
    <row r="32" spans="1:8" ht="16.5" customHeight="1" x14ac:dyDescent="0.25">
      <c r="A32" s="26"/>
      <c r="B32" s="50">
        <f t="array" aca="1" ref="B32:H32" ca="1">Days+29+DATE(Calendar2Year,Calendar2MonthOption,1)-WEEKDAY(DATE(Calendar2Year,Calendar2MonthOption,1),WeekdayOption)</f>
        <v>46166</v>
      </c>
      <c r="C32" s="3">
        <f ca="1"/>
        <v>46167</v>
      </c>
      <c r="D32" s="3">
        <f ca="1"/>
        <v>46168</v>
      </c>
      <c r="E32" s="3">
        <f ca="1"/>
        <v>46169</v>
      </c>
      <c r="F32" s="3">
        <f ca="1"/>
        <v>46170</v>
      </c>
      <c r="G32" s="3">
        <f ca="1"/>
        <v>46171</v>
      </c>
      <c r="H32" s="50">
        <f ca="1"/>
        <v>46172</v>
      </c>
    </row>
    <row r="33" spans="1:8" ht="30" customHeight="1" x14ac:dyDescent="0.25">
      <c r="A33" s="35" t="s">
        <v>4</v>
      </c>
      <c r="B33" s="51"/>
      <c r="C33" s="36"/>
      <c r="D33" s="40"/>
      <c r="E33" s="57" t="s">
        <v>35</v>
      </c>
      <c r="F33" s="36"/>
      <c r="G33" s="40"/>
      <c r="H33" s="51"/>
    </row>
    <row r="34" spans="1:8" ht="30" customHeight="1" x14ac:dyDescent="0.25">
      <c r="A34" s="33" t="s">
        <v>5</v>
      </c>
      <c r="B34" s="52"/>
      <c r="C34" s="34"/>
      <c r="D34" s="34"/>
      <c r="E34" s="34"/>
      <c r="F34" s="34"/>
      <c r="G34" s="34"/>
      <c r="H34" s="52"/>
    </row>
    <row r="35" spans="1:8" ht="16.5" customHeight="1" x14ac:dyDescent="0.25">
      <c r="A35" s="25"/>
      <c r="B35" s="50">
        <f t="array" aca="1" ref="B35:C35" ca="1">Days+36+DATE(Calendar2Year,Calendar2MonthOption,1)-WEEKDAY(DATE(Calendar2Year,Calendar2MonthOption,1),WeekdayOption)</f>
        <v>46173</v>
      </c>
      <c r="C35" s="3">
        <f ca="1"/>
        <v>46174</v>
      </c>
      <c r="D35" s="21" t="s">
        <v>1</v>
      </c>
      <c r="E35" s="21"/>
      <c r="F35" s="21"/>
      <c r="G35" s="21"/>
      <c r="H35" s="53"/>
    </row>
    <row r="36" spans="1:8" ht="30" customHeight="1" x14ac:dyDescent="0.25">
      <c r="A36" s="35" t="s">
        <v>4</v>
      </c>
      <c r="B36" s="51"/>
      <c r="C36" s="36"/>
      <c r="D36" s="36"/>
      <c r="E36" s="36"/>
      <c r="F36" s="36"/>
      <c r="G36" s="36"/>
      <c r="H36" s="51"/>
    </row>
    <row r="37" spans="1:8" ht="30" customHeight="1" x14ac:dyDescent="0.25">
      <c r="A37" s="33" t="s">
        <v>5</v>
      </c>
      <c r="B37" s="52"/>
      <c r="C37" s="34"/>
      <c r="D37" s="34"/>
      <c r="E37" s="34"/>
      <c r="F37" s="34"/>
      <c r="G37" s="34"/>
      <c r="H37" s="52"/>
    </row>
    <row r="38" spans="1:8" ht="54" customHeight="1" x14ac:dyDescent="0.7">
      <c r="A38" s="4">
        <f ca="1">YEAR(DATE(Calendar2Year,Calendar2MonthOption+1,1))</f>
        <v>2026</v>
      </c>
      <c r="B38" s="17" t="str">
        <f ca="1">TEXT(DATE(Calendar2Year,Calendar2MonthOption+1,1),"m月")</f>
        <v>6月</v>
      </c>
      <c r="C38" s="46" t="str">
        <f>C1</f>
        <v>高岡支部活動予定表</v>
      </c>
      <c r="D38" s="46"/>
      <c r="E38" s="46"/>
      <c r="F38" s="44"/>
      <c r="G38" s="45"/>
      <c r="H38" s="45"/>
    </row>
    <row r="39" spans="1:8" ht="14.25" customHeight="1" x14ac:dyDescent="0.25">
      <c r="A39" s="27"/>
      <c r="B39" s="5" t="str">
        <f t="shared" ref="B39:H39" ca="1" si="2">UPPER(TEXT(B40,"aaaa"))</f>
        <v>日曜日</v>
      </c>
      <c r="C39" s="6" t="str">
        <f t="shared" ca="1" si="2"/>
        <v>月曜日</v>
      </c>
      <c r="D39" s="5" t="str">
        <f t="shared" ca="1" si="2"/>
        <v>火曜日</v>
      </c>
      <c r="E39" s="6" t="str">
        <f t="shared" ca="1" si="2"/>
        <v>水曜日</v>
      </c>
      <c r="F39" s="5" t="str">
        <f t="shared" ca="1" si="2"/>
        <v>木曜日</v>
      </c>
      <c r="G39" s="6" t="str">
        <f t="shared" ca="1" si="2"/>
        <v>金曜日</v>
      </c>
      <c r="H39" s="5" t="str">
        <f t="shared" ca="1" si="2"/>
        <v>土曜日</v>
      </c>
    </row>
    <row r="40" spans="1:8" ht="16.5" customHeight="1" x14ac:dyDescent="0.25">
      <c r="A40" s="25"/>
      <c r="B40" s="3">
        <f t="array" aca="1" ref="B40:H40" ca="1">Days+1+DATE(Calendar3Year,Calendar3MonthOption,1)-WEEKDAY(DATE(Calendar3Year,Calendar3MonthOption,1),WeekdayOption)</f>
        <v>46173</v>
      </c>
      <c r="C40" s="3">
        <f ca="1"/>
        <v>46174</v>
      </c>
      <c r="D40" s="3">
        <f ca="1"/>
        <v>46175</v>
      </c>
      <c r="E40" s="3">
        <f ca="1"/>
        <v>46176</v>
      </c>
      <c r="F40" s="3">
        <f ca="1"/>
        <v>46177</v>
      </c>
      <c r="G40" s="3">
        <f ca="1"/>
        <v>46178</v>
      </c>
      <c r="H40" s="50">
        <f ca="1"/>
        <v>46179</v>
      </c>
    </row>
    <row r="41" spans="1:8" ht="30" customHeight="1" x14ac:dyDescent="0.25">
      <c r="A41" s="35" t="s">
        <v>4</v>
      </c>
      <c r="B41" s="36"/>
      <c r="C41" s="36"/>
      <c r="D41" s="40"/>
      <c r="E41" s="40"/>
      <c r="F41" s="36"/>
      <c r="G41" s="40"/>
      <c r="H41" s="51"/>
    </row>
    <row r="42" spans="1:8" ht="30" customHeight="1" x14ac:dyDescent="0.25">
      <c r="A42" s="33" t="s">
        <v>5</v>
      </c>
      <c r="B42" s="34"/>
      <c r="C42" s="34"/>
      <c r="D42" s="34"/>
      <c r="E42" s="34"/>
      <c r="F42" s="34"/>
      <c r="G42" s="34"/>
      <c r="H42" s="52"/>
    </row>
    <row r="43" spans="1:8" ht="16.5" customHeight="1" x14ac:dyDescent="0.25">
      <c r="A43" s="25"/>
      <c r="B43" s="50">
        <f t="array" aca="1" ref="B43:H43" ca="1">Days+8+DATE(Calendar3Year,Calendar3MonthOption,1)-WEEKDAY(DATE(Calendar3Year,Calendar3MonthOption,1),WeekdayOption)</f>
        <v>46180</v>
      </c>
      <c r="C43" s="3">
        <f ca="1"/>
        <v>46181</v>
      </c>
      <c r="D43" s="3">
        <f ca="1"/>
        <v>46182</v>
      </c>
      <c r="E43" s="3">
        <f ca="1"/>
        <v>46183</v>
      </c>
      <c r="F43" s="3">
        <f ca="1"/>
        <v>46184</v>
      </c>
      <c r="G43" s="3">
        <f ca="1"/>
        <v>46185</v>
      </c>
      <c r="H43" s="50">
        <f ca="1"/>
        <v>46186</v>
      </c>
    </row>
    <row r="44" spans="1:8" ht="30" customHeight="1" x14ac:dyDescent="0.25">
      <c r="A44" s="35" t="s">
        <v>4</v>
      </c>
      <c r="B44" s="51"/>
      <c r="C44" s="36"/>
      <c r="D44" s="40"/>
      <c r="E44" s="40"/>
      <c r="F44" s="36"/>
      <c r="G44" s="40"/>
      <c r="H44" s="51"/>
    </row>
    <row r="45" spans="1:8" ht="30" customHeight="1" x14ac:dyDescent="0.25">
      <c r="A45" s="33" t="s">
        <v>5</v>
      </c>
      <c r="B45" s="52"/>
      <c r="C45" s="34"/>
      <c r="D45" s="34"/>
      <c r="E45" s="34"/>
      <c r="F45" s="34"/>
      <c r="G45" s="34"/>
      <c r="H45" s="52"/>
    </row>
    <row r="46" spans="1:8" ht="16.5" customHeight="1" x14ac:dyDescent="0.25">
      <c r="A46" s="25"/>
      <c r="B46" s="50">
        <f t="array" aca="1" ref="B46:H46" ca="1">Days+15+DATE(Calendar3Year,Calendar3MonthOption,1)-WEEKDAY(DATE(Calendar3Year,Calendar3MonthOption,1),WeekdayOption)</f>
        <v>46187</v>
      </c>
      <c r="C46" s="3">
        <f ca="1"/>
        <v>46188</v>
      </c>
      <c r="D46" s="3">
        <f ca="1"/>
        <v>46189</v>
      </c>
      <c r="E46" s="3">
        <f ca="1"/>
        <v>46190</v>
      </c>
      <c r="F46" s="3">
        <f ca="1"/>
        <v>46191</v>
      </c>
      <c r="G46" s="3">
        <f ca="1"/>
        <v>46192</v>
      </c>
      <c r="H46" s="50">
        <f ca="1"/>
        <v>46193</v>
      </c>
    </row>
    <row r="47" spans="1:8" ht="30" customHeight="1" x14ac:dyDescent="0.25">
      <c r="A47" s="35" t="s">
        <v>4</v>
      </c>
      <c r="B47" s="51"/>
      <c r="C47" s="36"/>
      <c r="D47" s="40"/>
      <c r="E47" s="40"/>
      <c r="F47" s="36"/>
      <c r="G47" s="40"/>
      <c r="H47" s="51"/>
    </row>
    <row r="48" spans="1:8" ht="30" customHeight="1" x14ac:dyDescent="0.25">
      <c r="A48" s="33" t="s">
        <v>5</v>
      </c>
      <c r="B48" s="52"/>
      <c r="C48" s="34"/>
      <c r="D48" s="34"/>
      <c r="E48" s="34"/>
      <c r="F48" s="34"/>
      <c r="G48" s="34"/>
      <c r="H48" s="52"/>
    </row>
    <row r="49" spans="1:8" ht="16.5" customHeight="1" x14ac:dyDescent="0.25">
      <c r="A49" s="25"/>
      <c r="B49" s="50">
        <f t="array" aca="1" ref="B49:H49" ca="1">Days+22+DATE(Calendar3Year,Calendar3MonthOption,1)-WEEKDAY(DATE(Calendar3Year,Calendar3MonthOption,1),WeekdayOption)</f>
        <v>46194</v>
      </c>
      <c r="C49" s="3">
        <f ca="1"/>
        <v>46195</v>
      </c>
      <c r="D49" s="3">
        <f ca="1"/>
        <v>46196</v>
      </c>
      <c r="E49" s="3">
        <f ca="1"/>
        <v>46197</v>
      </c>
      <c r="F49" s="3">
        <f ca="1"/>
        <v>46198</v>
      </c>
      <c r="G49" s="3">
        <f ca="1"/>
        <v>46199</v>
      </c>
      <c r="H49" s="50">
        <f ca="1"/>
        <v>46200</v>
      </c>
    </row>
    <row r="50" spans="1:8" ht="30" customHeight="1" x14ac:dyDescent="0.25">
      <c r="A50" s="35" t="s">
        <v>4</v>
      </c>
      <c r="B50" s="51" t="s">
        <v>37</v>
      </c>
      <c r="C50" s="36"/>
      <c r="D50" s="40"/>
      <c r="E50" s="40"/>
      <c r="F50" s="36"/>
      <c r="G50" s="40"/>
      <c r="H50" s="64" t="s">
        <v>36</v>
      </c>
    </row>
    <row r="51" spans="1:8" ht="30" customHeight="1" x14ac:dyDescent="0.25">
      <c r="A51" s="33" t="s">
        <v>5</v>
      </c>
      <c r="B51" s="52"/>
      <c r="C51" s="34"/>
      <c r="D51" s="34"/>
      <c r="E51" s="34"/>
      <c r="F51" s="34"/>
      <c r="G51" s="41" t="s">
        <v>75</v>
      </c>
      <c r="H51" s="52"/>
    </row>
    <row r="52" spans="1:8" ht="16.5" customHeight="1" x14ac:dyDescent="0.25">
      <c r="A52" s="25"/>
      <c r="B52" s="50">
        <f t="array" aca="1" ref="B52:H52" ca="1">Days+29+DATE(Calendar3Year,Calendar3MonthOption,1)-WEEKDAY(DATE(Calendar3Year,Calendar3MonthOption,1),WeekdayOption)</f>
        <v>46201</v>
      </c>
      <c r="C52" s="3">
        <f ca="1"/>
        <v>46202</v>
      </c>
      <c r="D52" s="3">
        <f ca="1"/>
        <v>46203</v>
      </c>
      <c r="E52" s="3">
        <f ca="1"/>
        <v>46204</v>
      </c>
      <c r="F52" s="3">
        <f ca="1"/>
        <v>46205</v>
      </c>
      <c r="G52" s="3">
        <f ca="1"/>
        <v>46206</v>
      </c>
      <c r="H52" s="3">
        <f ca="1"/>
        <v>46207</v>
      </c>
    </row>
    <row r="53" spans="1:8" ht="30" customHeight="1" x14ac:dyDescent="0.25">
      <c r="A53" s="35" t="s">
        <v>4</v>
      </c>
      <c r="B53" s="51"/>
      <c r="C53" s="36"/>
      <c r="D53" s="40"/>
      <c r="E53" s="36"/>
      <c r="F53" s="36"/>
      <c r="G53" s="36"/>
      <c r="H53" s="36"/>
    </row>
    <row r="54" spans="1:8" ht="30" customHeight="1" x14ac:dyDescent="0.25">
      <c r="A54" s="33" t="s">
        <v>5</v>
      </c>
      <c r="B54" s="52"/>
      <c r="C54" s="34"/>
      <c r="D54" s="34"/>
      <c r="E54" s="34"/>
      <c r="F54" s="34"/>
      <c r="G54" s="34"/>
      <c r="H54" s="34"/>
    </row>
    <row r="55" spans="1:8" ht="54" customHeight="1" x14ac:dyDescent="0.7">
      <c r="A55" s="4">
        <f ca="1">YEAR(DATE(Calendar3Year,Calendar3MonthOption+1,1))</f>
        <v>2026</v>
      </c>
      <c r="B55" s="17" t="str">
        <f ca="1">TEXT(DATE(Calendar3Year,Calendar3MonthOption+1,1),"m月")</f>
        <v>7月</v>
      </c>
      <c r="C55" s="46" t="str">
        <f>C1</f>
        <v>高岡支部活動予定表</v>
      </c>
      <c r="D55" s="46"/>
      <c r="E55" s="46"/>
    </row>
    <row r="56" spans="1:8" ht="14.25" customHeight="1" x14ac:dyDescent="0.25">
      <c r="A56" s="27"/>
      <c r="B56" s="5" t="str">
        <f t="shared" ref="B56:H56" ca="1" si="3">UPPER(TEXT(B57,"aaaa"))</f>
        <v>日曜日</v>
      </c>
      <c r="C56" s="6" t="str">
        <f t="shared" ca="1" si="3"/>
        <v>月曜日</v>
      </c>
      <c r="D56" s="5" t="str">
        <f t="shared" ca="1" si="3"/>
        <v>火曜日</v>
      </c>
      <c r="E56" s="6" t="str">
        <f t="shared" ca="1" si="3"/>
        <v>水曜日</v>
      </c>
      <c r="F56" s="5" t="str">
        <f t="shared" ca="1" si="3"/>
        <v>木曜日</v>
      </c>
      <c r="G56" s="6" t="str">
        <f t="shared" ca="1" si="3"/>
        <v>金曜日</v>
      </c>
      <c r="H56" s="5" t="str">
        <f t="shared" ca="1" si="3"/>
        <v>土曜日</v>
      </c>
    </row>
    <row r="57" spans="1:8" ht="16.5" customHeight="1" x14ac:dyDescent="0.25">
      <c r="A57" s="25"/>
      <c r="B57" s="3">
        <f t="array" aca="1" ref="B57:H57" ca="1">Days+1+DATE(Calendar4Year,Calendar4MonthOption,1)-WEEKDAY(DATE(Calendar4Year,Calendar4MonthOption,1),WeekdayOption)</f>
        <v>46201</v>
      </c>
      <c r="C57" s="3">
        <f ca="1"/>
        <v>46202</v>
      </c>
      <c r="D57" s="3">
        <f ca="1"/>
        <v>46203</v>
      </c>
      <c r="E57" s="3">
        <f ca="1"/>
        <v>46204</v>
      </c>
      <c r="F57" s="3">
        <f ca="1"/>
        <v>46205</v>
      </c>
      <c r="G57" s="3">
        <f ca="1"/>
        <v>46206</v>
      </c>
      <c r="H57" s="50">
        <f ca="1"/>
        <v>46207</v>
      </c>
    </row>
    <row r="58" spans="1:8" ht="30" customHeight="1" x14ac:dyDescent="0.25">
      <c r="A58" s="35" t="s">
        <v>4</v>
      </c>
      <c r="B58" s="36"/>
      <c r="C58" s="36"/>
      <c r="D58" s="36"/>
      <c r="E58" s="57" t="s">
        <v>39</v>
      </c>
      <c r="F58" s="36"/>
      <c r="G58" s="40"/>
      <c r="H58" s="51"/>
    </row>
    <row r="59" spans="1:8" ht="30" customHeight="1" x14ac:dyDescent="0.25">
      <c r="A59" s="33" t="s">
        <v>5</v>
      </c>
      <c r="B59" s="34"/>
      <c r="C59" s="34"/>
      <c r="D59" s="34"/>
      <c r="E59" s="34"/>
      <c r="F59" s="34"/>
      <c r="G59" s="34"/>
      <c r="H59" s="52"/>
    </row>
    <row r="60" spans="1:8" ht="16.5" customHeight="1" x14ac:dyDescent="0.25">
      <c r="A60" s="25"/>
      <c r="B60" s="50">
        <f t="array" aca="1" ref="B60:H60" ca="1">Days+8+DATE(Calendar4Year,Calendar4MonthOption,1)-WEEKDAY(DATE(Calendar4Year,Calendar4MonthOption,1),WeekdayOption)</f>
        <v>46208</v>
      </c>
      <c r="C60" s="3">
        <f ca="1"/>
        <v>46209</v>
      </c>
      <c r="D60" s="3">
        <f ca="1"/>
        <v>46210</v>
      </c>
      <c r="E60" s="3">
        <f ca="1"/>
        <v>46211</v>
      </c>
      <c r="F60" s="3">
        <f ca="1"/>
        <v>46212</v>
      </c>
      <c r="G60" s="3">
        <f ca="1"/>
        <v>46213</v>
      </c>
      <c r="H60" s="50">
        <f ca="1"/>
        <v>46214</v>
      </c>
    </row>
    <row r="61" spans="1:8" ht="30" customHeight="1" x14ac:dyDescent="0.25">
      <c r="A61" s="35" t="s">
        <v>4</v>
      </c>
      <c r="B61" s="51"/>
      <c r="C61" s="36"/>
      <c r="D61" s="40"/>
      <c r="E61" s="40"/>
      <c r="F61" s="36"/>
      <c r="G61" s="40"/>
      <c r="H61" s="51"/>
    </row>
    <row r="62" spans="1:8" ht="30" customHeight="1" x14ac:dyDescent="0.25">
      <c r="A62" s="33" t="s">
        <v>5</v>
      </c>
      <c r="B62" s="52"/>
      <c r="C62" s="34"/>
      <c r="D62" s="34"/>
      <c r="E62" s="34"/>
      <c r="F62" s="34"/>
      <c r="G62" s="34"/>
      <c r="H62" s="52"/>
    </row>
    <row r="63" spans="1:8" ht="16.5" customHeight="1" x14ac:dyDescent="0.25">
      <c r="A63" s="25"/>
      <c r="B63" s="50">
        <f t="array" aca="1" ref="B63:H63" ca="1">Days+15+DATE(Calendar4Year,Calendar4MonthOption,1)-WEEKDAY(DATE(Calendar4Year,Calendar4MonthOption,1),WeekdayOption)</f>
        <v>46215</v>
      </c>
      <c r="C63" s="3">
        <f ca="1"/>
        <v>46216</v>
      </c>
      <c r="D63" s="3">
        <f ca="1"/>
        <v>46217</v>
      </c>
      <c r="E63" s="3">
        <f ca="1"/>
        <v>46218</v>
      </c>
      <c r="F63" s="3">
        <f ca="1"/>
        <v>46219</v>
      </c>
      <c r="G63" s="3">
        <f ca="1"/>
        <v>46220</v>
      </c>
      <c r="H63" s="50">
        <f ca="1"/>
        <v>46221</v>
      </c>
    </row>
    <row r="64" spans="1:8" ht="30" customHeight="1" x14ac:dyDescent="0.25">
      <c r="A64" s="35" t="s">
        <v>4</v>
      </c>
      <c r="B64" s="51"/>
      <c r="C64" s="36"/>
      <c r="D64" s="40"/>
      <c r="E64" s="57" t="s">
        <v>40</v>
      </c>
      <c r="F64" s="36"/>
      <c r="G64" s="57" t="s">
        <v>41</v>
      </c>
      <c r="H64" s="51"/>
    </row>
    <row r="65" spans="1:8" ht="30" customHeight="1" x14ac:dyDescent="0.25">
      <c r="A65" s="33" t="s">
        <v>5</v>
      </c>
      <c r="B65" s="52"/>
      <c r="C65" s="34"/>
      <c r="D65" s="34"/>
      <c r="E65" s="34"/>
      <c r="F65" s="34"/>
      <c r="G65" s="34"/>
      <c r="H65" s="52"/>
    </row>
    <row r="66" spans="1:8" ht="16.5" customHeight="1" x14ac:dyDescent="0.25">
      <c r="A66" s="25"/>
      <c r="B66" s="50">
        <f t="array" aca="1" ref="B66:H66" ca="1">Days+22+DATE(Calendar4Year,Calendar4MonthOption,1)-WEEKDAY(DATE(Calendar4Year,Calendar4MonthOption,1),WeekdayOption)</f>
        <v>46222</v>
      </c>
      <c r="C66" s="58">
        <f ca="1"/>
        <v>46223</v>
      </c>
      <c r="D66" s="3">
        <f ca="1"/>
        <v>46224</v>
      </c>
      <c r="E66" s="3">
        <f ca="1"/>
        <v>46225</v>
      </c>
      <c r="F66" s="3">
        <f ca="1"/>
        <v>46226</v>
      </c>
      <c r="G66" s="3">
        <f ca="1"/>
        <v>46227</v>
      </c>
      <c r="H66" s="50">
        <f ca="1"/>
        <v>46228</v>
      </c>
    </row>
    <row r="67" spans="1:8" ht="30" customHeight="1" x14ac:dyDescent="0.25">
      <c r="A67" s="35" t="s">
        <v>4</v>
      </c>
      <c r="B67" s="51"/>
      <c r="C67" s="60" t="s">
        <v>44</v>
      </c>
      <c r="D67" s="57" t="s">
        <v>42</v>
      </c>
      <c r="E67" s="57" t="s">
        <v>43</v>
      </c>
      <c r="F67" s="36"/>
      <c r="G67" s="40"/>
      <c r="H67" s="51"/>
    </row>
    <row r="68" spans="1:8" ht="30" customHeight="1" x14ac:dyDescent="0.25">
      <c r="A68" s="33" t="s">
        <v>5</v>
      </c>
      <c r="B68" s="52"/>
      <c r="C68" s="61"/>
      <c r="D68" s="34"/>
      <c r="E68" s="34"/>
      <c r="F68" s="34"/>
      <c r="G68" s="34"/>
      <c r="H68" s="52"/>
    </row>
    <row r="69" spans="1:8" ht="16.5" customHeight="1" x14ac:dyDescent="0.25">
      <c r="A69" s="25"/>
      <c r="B69" s="50">
        <f t="array" aca="1" ref="B69:H69" ca="1">Days+29+DATE(Calendar4Year,Calendar4MonthOption,1)-WEEKDAY(DATE(Calendar4Year,Calendar4MonthOption,1),WeekdayOption)</f>
        <v>46229</v>
      </c>
      <c r="C69" s="3">
        <f ca="1"/>
        <v>46230</v>
      </c>
      <c r="D69" s="3">
        <f ca="1"/>
        <v>46231</v>
      </c>
      <c r="E69" s="3">
        <f ca="1"/>
        <v>46232</v>
      </c>
      <c r="F69" s="3">
        <f ca="1"/>
        <v>46233</v>
      </c>
      <c r="G69" s="3">
        <f ca="1"/>
        <v>46234</v>
      </c>
      <c r="H69" s="3">
        <f ca="1"/>
        <v>46235</v>
      </c>
    </row>
    <row r="70" spans="1:8" ht="30" customHeight="1" x14ac:dyDescent="0.25">
      <c r="A70" s="35" t="s">
        <v>4</v>
      </c>
      <c r="B70" s="51"/>
      <c r="C70" s="36"/>
      <c r="D70" s="40"/>
      <c r="E70" s="40"/>
      <c r="F70" s="36"/>
      <c r="G70" s="40"/>
      <c r="H70" s="36"/>
    </row>
    <row r="71" spans="1:8" ht="30" customHeight="1" x14ac:dyDescent="0.25">
      <c r="A71" s="33" t="s">
        <v>5</v>
      </c>
      <c r="B71" s="52"/>
      <c r="C71" s="34"/>
      <c r="D71" s="34"/>
      <c r="E71" s="34"/>
      <c r="F71" s="34"/>
      <c r="G71" s="34"/>
      <c r="H71" s="34"/>
    </row>
    <row r="72" spans="1:8" ht="54" customHeight="1" x14ac:dyDescent="0.7">
      <c r="A72" s="4">
        <f ca="1">YEAR(DATE(Calendar4Year,Calendar4MonthOption+1,1))</f>
        <v>2026</v>
      </c>
      <c r="B72" s="13" t="str">
        <f ca="1">TEXT(DATE(Calendar4Year,Calendar4MonthOption+1,1),"m月")</f>
        <v>8月</v>
      </c>
      <c r="C72" s="47" t="str">
        <f>C1</f>
        <v>高岡支部活動予定表</v>
      </c>
      <c r="D72" s="47"/>
      <c r="E72" s="47"/>
      <c r="F72" s="44"/>
      <c r="G72" s="45"/>
      <c r="H72" s="45"/>
    </row>
    <row r="73" spans="1:8" ht="14.25" customHeight="1" x14ac:dyDescent="0.25">
      <c r="A73" s="27"/>
      <c r="B73" s="7" t="str">
        <f t="shared" ref="B73:H73" ca="1" si="4">UPPER(TEXT(B74,"aaaa"))</f>
        <v>日曜日</v>
      </c>
      <c r="C73" s="8" t="str">
        <f t="shared" ca="1" si="4"/>
        <v>月曜日</v>
      </c>
      <c r="D73" s="7" t="str">
        <f t="shared" ca="1" si="4"/>
        <v>火曜日</v>
      </c>
      <c r="E73" s="8" t="str">
        <f t="shared" ca="1" si="4"/>
        <v>水曜日</v>
      </c>
      <c r="F73" s="7" t="str">
        <f t="shared" ca="1" si="4"/>
        <v>木曜日</v>
      </c>
      <c r="G73" s="8" t="str">
        <f t="shared" ca="1" si="4"/>
        <v>金曜日</v>
      </c>
      <c r="H73" s="7" t="str">
        <f t="shared" ca="1" si="4"/>
        <v>土曜日</v>
      </c>
    </row>
    <row r="74" spans="1:8" ht="16.5" customHeight="1" x14ac:dyDescent="0.25">
      <c r="A74" s="28"/>
      <c r="B74" s="3">
        <f t="array" aca="1" ref="B74:H74" ca="1">Days+1+DATE(Calendar5Year,Calendar5MonthOption,1)-WEEKDAY(DATE(Calendar5Year,Calendar5MonthOption,1),WeekdayOption)</f>
        <v>46229</v>
      </c>
      <c r="C74" s="3">
        <f ca="1"/>
        <v>46230</v>
      </c>
      <c r="D74" s="3">
        <f ca="1"/>
        <v>46231</v>
      </c>
      <c r="E74" s="3">
        <f ca="1"/>
        <v>46232</v>
      </c>
      <c r="F74" s="3">
        <f ca="1"/>
        <v>46233</v>
      </c>
      <c r="G74" s="3">
        <f ca="1"/>
        <v>46234</v>
      </c>
      <c r="H74" s="50">
        <f ca="1"/>
        <v>46235</v>
      </c>
    </row>
    <row r="75" spans="1:8" ht="30" customHeight="1" x14ac:dyDescent="0.25">
      <c r="A75" s="35" t="s">
        <v>4</v>
      </c>
      <c r="B75" s="36"/>
      <c r="C75" s="36"/>
      <c r="D75" s="36"/>
      <c r="E75" s="36"/>
      <c r="F75" s="36"/>
      <c r="G75" s="36"/>
      <c r="H75" s="51"/>
    </row>
    <row r="76" spans="1:8" ht="30" customHeight="1" x14ac:dyDescent="0.25">
      <c r="A76" s="33" t="s">
        <v>5</v>
      </c>
      <c r="B76" s="34"/>
      <c r="C76" s="34"/>
      <c r="D76" s="34"/>
      <c r="E76" s="34"/>
      <c r="F76" s="34"/>
      <c r="G76" s="34"/>
      <c r="H76" s="52"/>
    </row>
    <row r="77" spans="1:8" ht="16.5" customHeight="1" x14ac:dyDescent="0.25">
      <c r="A77" s="28"/>
      <c r="B77" s="50">
        <f t="array" aca="1" ref="B77:H77" ca="1">Days+8+DATE(Calendar5Year,Calendar5MonthOption,1)-WEEKDAY(DATE(Calendar5Year,Calendar5MonthOption,1),WeekdayOption)</f>
        <v>46236</v>
      </c>
      <c r="C77" s="3">
        <f ca="1"/>
        <v>46237</v>
      </c>
      <c r="D77" s="3">
        <f ca="1"/>
        <v>46238</v>
      </c>
      <c r="E77" s="3">
        <f ca="1"/>
        <v>46239</v>
      </c>
      <c r="F77" s="3">
        <f ca="1"/>
        <v>46240</v>
      </c>
      <c r="G77" s="3">
        <f ca="1"/>
        <v>46241</v>
      </c>
      <c r="H77" s="50">
        <f ca="1"/>
        <v>46242</v>
      </c>
    </row>
    <row r="78" spans="1:8" ht="30" customHeight="1" x14ac:dyDescent="0.25">
      <c r="A78" s="35" t="s">
        <v>4</v>
      </c>
      <c r="B78" s="51"/>
      <c r="C78" s="36"/>
      <c r="D78" s="40"/>
      <c r="E78" s="40"/>
      <c r="F78" s="36"/>
      <c r="G78" s="40"/>
      <c r="H78" s="51"/>
    </row>
    <row r="79" spans="1:8" ht="30" customHeight="1" x14ac:dyDescent="0.25">
      <c r="A79" s="33" t="s">
        <v>5</v>
      </c>
      <c r="B79" s="52"/>
      <c r="C79" s="34"/>
      <c r="D79" s="34"/>
      <c r="E79" s="34"/>
      <c r="F79" s="34"/>
      <c r="G79" s="34"/>
      <c r="H79" s="52"/>
    </row>
    <row r="80" spans="1:8" ht="16.5" customHeight="1" x14ac:dyDescent="0.25">
      <c r="A80" s="28"/>
      <c r="B80" s="50">
        <f t="array" aca="1" ref="B80:H80" ca="1">Days+15+DATE(Calendar5Year,Calendar5MonthOption,1)-WEEKDAY(DATE(Calendar5Year,Calendar5MonthOption,1),WeekdayOption)</f>
        <v>46243</v>
      </c>
      <c r="C80" s="3">
        <f ca="1"/>
        <v>46244</v>
      </c>
      <c r="D80" s="58">
        <f ca="1"/>
        <v>46245</v>
      </c>
      <c r="E80" s="3">
        <f ca="1"/>
        <v>46246</v>
      </c>
      <c r="F80" s="3">
        <f ca="1"/>
        <v>46247</v>
      </c>
      <c r="G80" s="3">
        <f ca="1"/>
        <v>46248</v>
      </c>
      <c r="H80" s="50">
        <f ca="1"/>
        <v>46249</v>
      </c>
    </row>
    <row r="81" spans="1:8" ht="30" customHeight="1" x14ac:dyDescent="0.25">
      <c r="A81" s="35" t="s">
        <v>4</v>
      </c>
      <c r="B81" s="51"/>
      <c r="C81" s="36"/>
      <c r="D81" s="60" t="s">
        <v>45</v>
      </c>
      <c r="E81" s="40"/>
      <c r="F81" s="36"/>
      <c r="G81" s="40"/>
      <c r="H81" s="51"/>
    </row>
    <row r="82" spans="1:8" ht="30" customHeight="1" x14ac:dyDescent="0.25">
      <c r="A82" s="33" t="s">
        <v>5</v>
      </c>
      <c r="B82" s="52"/>
      <c r="C82" s="34"/>
      <c r="D82" s="61"/>
      <c r="E82" s="34"/>
      <c r="F82" s="34"/>
      <c r="G82" s="34"/>
      <c r="H82" s="52"/>
    </row>
    <row r="83" spans="1:8" ht="16.5" customHeight="1" x14ac:dyDescent="0.25">
      <c r="A83" s="28"/>
      <c r="B83" s="50">
        <f t="array" aca="1" ref="B83:H83" ca="1">Days+22+DATE(Calendar5Year,Calendar5MonthOption,1)-WEEKDAY(DATE(Calendar5Year,Calendar5MonthOption,1),WeekdayOption)</f>
        <v>46250</v>
      </c>
      <c r="C83" s="3">
        <f ca="1"/>
        <v>46251</v>
      </c>
      <c r="D83" s="3">
        <f ca="1"/>
        <v>46252</v>
      </c>
      <c r="E83" s="3">
        <f ca="1"/>
        <v>46253</v>
      </c>
      <c r="F83" s="3">
        <f ca="1"/>
        <v>46254</v>
      </c>
      <c r="G83" s="3">
        <f ca="1"/>
        <v>46255</v>
      </c>
      <c r="H83" s="50">
        <f ca="1"/>
        <v>46256</v>
      </c>
    </row>
    <row r="84" spans="1:8" ht="30" customHeight="1" x14ac:dyDescent="0.25">
      <c r="A84" s="35" t="s">
        <v>4</v>
      </c>
      <c r="B84" s="51"/>
      <c r="C84" s="36"/>
      <c r="D84" s="40"/>
      <c r="E84" s="40"/>
      <c r="F84" s="36"/>
      <c r="G84" s="40"/>
      <c r="H84" s="51"/>
    </row>
    <row r="85" spans="1:8" ht="30" customHeight="1" x14ac:dyDescent="0.25">
      <c r="A85" s="33" t="s">
        <v>5</v>
      </c>
      <c r="B85" s="52"/>
      <c r="C85" s="34"/>
      <c r="D85" s="34"/>
      <c r="E85" s="34"/>
      <c r="F85" s="34"/>
      <c r="G85" s="34"/>
      <c r="H85" s="52"/>
    </row>
    <row r="86" spans="1:8" ht="16.5" customHeight="1" x14ac:dyDescent="0.25">
      <c r="A86" s="25"/>
      <c r="B86" s="50">
        <f t="array" aca="1" ref="B86:H86" ca="1">Days+29+DATE(Calendar5Year,Calendar5MonthOption,1)-WEEKDAY(DATE(Calendar5Year,Calendar5MonthOption,1),WeekdayOption)</f>
        <v>46257</v>
      </c>
      <c r="C86" s="3">
        <f ca="1"/>
        <v>46258</v>
      </c>
      <c r="D86" s="3">
        <f ca="1"/>
        <v>46259</v>
      </c>
      <c r="E86" s="3">
        <f ca="1"/>
        <v>46260</v>
      </c>
      <c r="F86" s="3">
        <f ca="1"/>
        <v>46261</v>
      </c>
      <c r="G86" s="3">
        <f ca="1"/>
        <v>46262</v>
      </c>
      <c r="H86" s="50">
        <f ca="1"/>
        <v>46263</v>
      </c>
    </row>
    <row r="87" spans="1:8" ht="30" customHeight="1" x14ac:dyDescent="0.25">
      <c r="A87" s="35" t="s">
        <v>4</v>
      </c>
      <c r="B87" s="51"/>
      <c r="C87" s="36"/>
      <c r="D87" s="40"/>
      <c r="E87" s="40"/>
      <c r="F87" s="36"/>
      <c r="G87" s="40"/>
      <c r="H87" s="51"/>
    </row>
    <row r="88" spans="1:8" ht="30" customHeight="1" x14ac:dyDescent="0.25">
      <c r="A88" s="33" t="s">
        <v>5</v>
      </c>
      <c r="B88" s="52"/>
      <c r="C88" s="34"/>
      <c r="D88" s="34"/>
      <c r="E88" s="34"/>
      <c r="F88" s="34"/>
      <c r="G88" s="41" t="s">
        <v>74</v>
      </c>
      <c r="H88" s="52"/>
    </row>
    <row r="89" spans="1:8" ht="16.5" customHeight="1" x14ac:dyDescent="0.25">
      <c r="A89" s="25"/>
      <c r="B89" s="50">
        <f t="array" aca="1" ref="B89:C89" ca="1">Days+36+DATE(Calendar5Year,Calendar5MonthOption,1)-WEEKDAY(DATE(Calendar5Year,Calendar5MonthOption,1),WeekdayOption)</f>
        <v>46264</v>
      </c>
      <c r="C89" s="3">
        <f ca="1"/>
        <v>46265</v>
      </c>
      <c r="D89" s="18" t="s">
        <v>1</v>
      </c>
      <c r="E89" s="19"/>
      <c r="F89" s="19"/>
      <c r="G89" s="19"/>
      <c r="H89" s="20"/>
    </row>
    <row r="90" spans="1:8" ht="30" customHeight="1" x14ac:dyDescent="0.25">
      <c r="A90" s="35" t="s">
        <v>4</v>
      </c>
      <c r="B90" s="51"/>
      <c r="C90" s="36"/>
      <c r="D90" s="36"/>
      <c r="E90" s="36"/>
      <c r="F90" s="36"/>
      <c r="G90" s="36"/>
      <c r="H90" s="36"/>
    </row>
    <row r="91" spans="1:8" ht="30" customHeight="1" x14ac:dyDescent="0.25">
      <c r="A91" s="33" t="s">
        <v>5</v>
      </c>
      <c r="B91" s="52"/>
      <c r="C91" s="34"/>
      <c r="D91" s="34"/>
      <c r="E91" s="34"/>
      <c r="F91" s="34"/>
      <c r="G91" s="34"/>
      <c r="H91" s="34"/>
    </row>
    <row r="92" spans="1:8" ht="54" customHeight="1" x14ac:dyDescent="0.7">
      <c r="A92" s="4">
        <f ca="1">YEAR(DATE(Calendar5Year,Calendar5MonthOption+1,1))</f>
        <v>2026</v>
      </c>
      <c r="B92" s="17" t="str">
        <f ca="1">TEXT(DATE(Calendar5Year,Calendar5MonthOption+1,1),"m月")</f>
        <v>9月</v>
      </c>
      <c r="C92" s="46" t="str">
        <f>C1</f>
        <v>高岡支部活動予定表</v>
      </c>
      <c r="D92" s="46"/>
      <c r="E92" s="46"/>
      <c r="F92" s="44"/>
      <c r="G92" s="45"/>
      <c r="H92" s="45"/>
    </row>
    <row r="93" spans="1:8" ht="14.25" customHeight="1" x14ac:dyDescent="0.25">
      <c r="A93" s="29"/>
      <c r="B93" s="5" t="str">
        <f t="shared" ref="B93:H93" ca="1" si="5">UPPER(TEXT(B94,"aaaa"))</f>
        <v>日曜日</v>
      </c>
      <c r="C93" s="6" t="str">
        <f t="shared" ca="1" si="5"/>
        <v>月曜日</v>
      </c>
      <c r="D93" s="5" t="str">
        <f t="shared" ca="1" si="5"/>
        <v>火曜日</v>
      </c>
      <c r="E93" s="6" t="str">
        <f t="shared" ca="1" si="5"/>
        <v>水曜日</v>
      </c>
      <c r="F93" s="5" t="str">
        <f t="shared" ca="1" si="5"/>
        <v>木曜日</v>
      </c>
      <c r="G93" s="6" t="str">
        <f t="shared" ca="1" si="5"/>
        <v>金曜日</v>
      </c>
      <c r="H93" s="5" t="str">
        <f t="shared" ca="1" si="5"/>
        <v>土曜日</v>
      </c>
    </row>
    <row r="94" spans="1:8" ht="14.25" customHeight="1" x14ac:dyDescent="0.25">
      <c r="A94" s="29"/>
      <c r="B94" s="3">
        <f t="array" aca="1" ref="B94:H94" ca="1">Days+1+DATE(Calendar6Year,Calendar6MonthOption,1)-WEEKDAY(DATE(Calendar6Year,Calendar6MonthOption,1),WeekdayOption)</f>
        <v>46264</v>
      </c>
      <c r="C94" s="3">
        <f ca="1"/>
        <v>46265</v>
      </c>
      <c r="D94" s="3">
        <f ca="1"/>
        <v>46266</v>
      </c>
      <c r="E94" s="3">
        <f ca="1"/>
        <v>46267</v>
      </c>
      <c r="F94" s="3">
        <f ca="1"/>
        <v>46268</v>
      </c>
      <c r="G94" s="3">
        <f ca="1"/>
        <v>46269</v>
      </c>
      <c r="H94" s="50">
        <f ca="1"/>
        <v>46270</v>
      </c>
    </row>
    <row r="95" spans="1:8" ht="30" customHeight="1" x14ac:dyDescent="0.25">
      <c r="A95" s="35" t="s">
        <v>4</v>
      </c>
      <c r="B95" s="36"/>
      <c r="C95" s="36"/>
      <c r="D95" s="40"/>
      <c r="E95" s="40"/>
      <c r="F95" s="36"/>
      <c r="G95" s="40"/>
      <c r="H95" s="51"/>
    </row>
    <row r="96" spans="1:8" ht="30" customHeight="1" x14ac:dyDescent="0.25">
      <c r="A96" s="33" t="s">
        <v>5</v>
      </c>
      <c r="B96" s="34"/>
      <c r="C96" s="34"/>
      <c r="D96" s="34"/>
      <c r="E96" s="34"/>
      <c r="F96" s="34"/>
      <c r="G96" s="34"/>
      <c r="H96" s="52"/>
    </row>
    <row r="97" spans="1:8" ht="16.5" customHeight="1" x14ac:dyDescent="0.25">
      <c r="A97" s="25"/>
      <c r="B97" s="50">
        <f t="array" aca="1" ref="B97:H97" ca="1">Days+8+DATE(Calendar6Year,Calendar6MonthOption,1)-WEEKDAY(DATE(Calendar6Year,Calendar6MonthOption,1),WeekdayOption)</f>
        <v>46271</v>
      </c>
      <c r="C97" s="3">
        <f ca="1"/>
        <v>46272</v>
      </c>
      <c r="D97" s="3">
        <f ca="1"/>
        <v>46273</v>
      </c>
      <c r="E97" s="3">
        <f ca="1"/>
        <v>46274</v>
      </c>
      <c r="F97" s="3">
        <f ca="1"/>
        <v>46275</v>
      </c>
      <c r="G97" s="3">
        <f ca="1"/>
        <v>46276</v>
      </c>
      <c r="H97" s="50">
        <f ca="1"/>
        <v>46277</v>
      </c>
    </row>
    <row r="98" spans="1:8" ht="30" customHeight="1" x14ac:dyDescent="0.25">
      <c r="A98" s="35" t="s">
        <v>4</v>
      </c>
      <c r="B98" s="51"/>
      <c r="C98" s="57" t="s">
        <v>46</v>
      </c>
      <c r="D98" s="40"/>
      <c r="E98" s="40"/>
      <c r="F98" s="36"/>
      <c r="G98" s="40"/>
      <c r="H98" s="51"/>
    </row>
    <row r="99" spans="1:8" ht="30" customHeight="1" x14ac:dyDescent="0.25">
      <c r="A99" s="33" t="s">
        <v>5</v>
      </c>
      <c r="B99" s="52"/>
      <c r="C99" s="34"/>
      <c r="D99" s="34"/>
      <c r="E99" s="34"/>
      <c r="F99" s="34"/>
      <c r="G99" s="34"/>
      <c r="H99" s="52"/>
    </row>
    <row r="100" spans="1:8" ht="16.5" customHeight="1" x14ac:dyDescent="0.25">
      <c r="A100" s="25"/>
      <c r="B100" s="50">
        <f t="array" aca="1" ref="B100:H100" ca="1">Days+15+DATE(Calendar6Year,Calendar6MonthOption,1)-WEEKDAY(DATE(Calendar6Year,Calendar6MonthOption,1),WeekdayOption)</f>
        <v>46278</v>
      </c>
      <c r="C100" s="3">
        <f ca="1"/>
        <v>46279</v>
      </c>
      <c r="D100" s="3">
        <f ca="1"/>
        <v>46280</v>
      </c>
      <c r="E100" s="3">
        <f ca="1"/>
        <v>46281</v>
      </c>
      <c r="F100" s="3">
        <f ca="1"/>
        <v>46282</v>
      </c>
      <c r="G100" s="3">
        <f ca="1"/>
        <v>46283</v>
      </c>
      <c r="H100" s="50">
        <f ca="1"/>
        <v>46284</v>
      </c>
    </row>
    <row r="101" spans="1:8" ht="30" customHeight="1" x14ac:dyDescent="0.25">
      <c r="A101" s="35" t="s">
        <v>4</v>
      </c>
      <c r="B101" s="51"/>
      <c r="C101" s="57" t="s">
        <v>47</v>
      </c>
      <c r="D101" s="57" t="s">
        <v>48</v>
      </c>
      <c r="E101" s="40"/>
      <c r="F101" s="57" t="s">
        <v>49</v>
      </c>
      <c r="G101" s="40"/>
      <c r="H101" s="51"/>
    </row>
    <row r="102" spans="1:8" ht="30" customHeight="1" x14ac:dyDescent="0.25">
      <c r="A102" s="33" t="s">
        <v>5</v>
      </c>
      <c r="B102" s="52"/>
      <c r="C102" s="34"/>
      <c r="D102" s="34"/>
      <c r="E102" s="34"/>
      <c r="F102" s="34"/>
      <c r="G102" s="34"/>
      <c r="H102" s="52"/>
    </row>
    <row r="103" spans="1:8" ht="16.5" customHeight="1" x14ac:dyDescent="0.25">
      <c r="A103" s="25"/>
      <c r="B103" s="50">
        <f t="array" aca="1" ref="B103:H103" ca="1">Days+22+DATE(Calendar6Year,Calendar6MonthOption,1)-WEEKDAY(DATE(Calendar6Year,Calendar6MonthOption,1),WeekdayOption)</f>
        <v>46285</v>
      </c>
      <c r="C103" s="50">
        <f ca="1"/>
        <v>46286</v>
      </c>
      <c r="D103" s="50">
        <f ca="1"/>
        <v>46287</v>
      </c>
      <c r="E103" s="50">
        <f ca="1"/>
        <v>46288</v>
      </c>
      <c r="F103" s="3">
        <f ca="1"/>
        <v>46289</v>
      </c>
      <c r="G103" s="3">
        <f ca="1"/>
        <v>46290</v>
      </c>
      <c r="H103" s="50">
        <f ca="1"/>
        <v>46291</v>
      </c>
    </row>
    <row r="104" spans="1:8" ht="30" customHeight="1" x14ac:dyDescent="0.25">
      <c r="A104" s="35" t="s">
        <v>4</v>
      </c>
      <c r="B104" s="51"/>
      <c r="C104" s="51" t="s">
        <v>50</v>
      </c>
      <c r="D104" s="62" t="s">
        <v>51</v>
      </c>
      <c r="E104" s="62" t="s">
        <v>52</v>
      </c>
      <c r="F104" s="36"/>
      <c r="G104" s="40"/>
      <c r="H104" s="51"/>
    </row>
    <row r="105" spans="1:8" ht="30" customHeight="1" x14ac:dyDescent="0.25">
      <c r="A105" s="33" t="s">
        <v>5</v>
      </c>
      <c r="B105" s="52"/>
      <c r="C105" s="34"/>
      <c r="D105" s="34"/>
      <c r="E105" s="34"/>
      <c r="F105" s="34"/>
      <c r="G105" s="34"/>
      <c r="H105" s="52"/>
    </row>
    <row r="106" spans="1:8" ht="16.5" customHeight="1" x14ac:dyDescent="0.25">
      <c r="A106" s="25"/>
      <c r="B106" s="50">
        <f t="array" aca="1" ref="B106:H106" ca="1">Days+29+DATE(Calendar6Year,Calendar6MonthOption,1)-WEEKDAY(DATE(Calendar6Year,Calendar6MonthOption,1),WeekdayOption)</f>
        <v>46292</v>
      </c>
      <c r="C106" s="3">
        <f ca="1"/>
        <v>46293</v>
      </c>
      <c r="D106" s="3">
        <f ca="1"/>
        <v>46294</v>
      </c>
      <c r="E106" s="3">
        <f ca="1"/>
        <v>46295</v>
      </c>
      <c r="F106" s="3">
        <f ca="1"/>
        <v>46296</v>
      </c>
      <c r="G106" s="3">
        <f ca="1"/>
        <v>46297</v>
      </c>
      <c r="H106" s="3">
        <f ca="1"/>
        <v>46298</v>
      </c>
    </row>
    <row r="107" spans="1:8" ht="30" customHeight="1" x14ac:dyDescent="0.25">
      <c r="A107" s="35" t="s">
        <v>4</v>
      </c>
      <c r="B107" s="51"/>
      <c r="C107" s="36"/>
      <c r="D107" s="40"/>
      <c r="E107" s="40" t="s">
        <v>72</v>
      </c>
      <c r="F107" s="36"/>
      <c r="G107" s="36"/>
      <c r="H107" s="36"/>
    </row>
    <row r="108" spans="1:8" ht="30" customHeight="1" x14ac:dyDescent="0.25">
      <c r="A108" s="33" t="s">
        <v>5</v>
      </c>
      <c r="B108" s="52"/>
      <c r="C108" s="34"/>
      <c r="D108" s="34"/>
      <c r="E108" s="63" t="s">
        <v>73</v>
      </c>
      <c r="F108" s="34"/>
      <c r="G108" s="34"/>
      <c r="H108" s="34"/>
    </row>
    <row r="109" spans="1:8" ht="54" customHeight="1" x14ac:dyDescent="0.7">
      <c r="A109" s="12">
        <f ca="1">YEAR(DATE(Calendar6Year,Calendar6MonthOption+1,1))</f>
        <v>2026</v>
      </c>
      <c r="B109" s="17" t="str">
        <f ca="1">TEXT(DATE(Calendar6Year,Calendar6MonthOption+1,1),"m月")</f>
        <v>10月</v>
      </c>
      <c r="C109" s="46" t="str">
        <f>C1</f>
        <v>高岡支部活動予定表</v>
      </c>
      <c r="D109" s="46"/>
      <c r="E109" s="46"/>
      <c r="F109" s="44"/>
      <c r="G109" s="45"/>
      <c r="H109" s="45"/>
    </row>
    <row r="110" spans="1:8" ht="20.25" customHeight="1" x14ac:dyDescent="0.25">
      <c r="A110" s="31"/>
      <c r="B110" s="7" t="str">
        <f t="shared" ref="B110:H110" ca="1" si="6">UPPER(TEXT(B111,"aaaa"))</f>
        <v>日曜日</v>
      </c>
      <c r="C110" s="10" t="str">
        <f t="shared" ca="1" si="6"/>
        <v>月曜日</v>
      </c>
      <c r="D110" s="11" t="str">
        <f t="shared" ca="1" si="6"/>
        <v>火曜日</v>
      </c>
      <c r="E110" s="10" t="str">
        <f t="shared" ca="1" si="6"/>
        <v>水曜日</v>
      </c>
      <c r="F110" s="11" t="str">
        <f t="shared" ca="1" si="6"/>
        <v>木曜日</v>
      </c>
      <c r="G110" s="10" t="str">
        <f t="shared" ca="1" si="6"/>
        <v>金曜日</v>
      </c>
      <c r="H110" s="11" t="str">
        <f t="shared" ca="1" si="6"/>
        <v>土曜日</v>
      </c>
    </row>
    <row r="111" spans="1:8" ht="14.25" customHeight="1" x14ac:dyDescent="0.25">
      <c r="A111" s="24"/>
      <c r="B111" s="3">
        <f t="array" aca="1" ref="B111:H111" ca="1">Days+1+DATE(Calendar7Year,Calendar7MonthOption,1)-WEEKDAY(DATE(Calendar7Year,Calendar7MonthOption,1),WeekdayOption)</f>
        <v>46292</v>
      </c>
      <c r="C111" s="3">
        <f ca="1"/>
        <v>46293</v>
      </c>
      <c r="D111" s="3">
        <f ca="1"/>
        <v>46294</v>
      </c>
      <c r="E111" s="3">
        <f ca="1"/>
        <v>46295</v>
      </c>
      <c r="F111" s="3">
        <f ca="1"/>
        <v>46296</v>
      </c>
      <c r="G111" s="3">
        <f ca="1"/>
        <v>46297</v>
      </c>
      <c r="H111" s="50">
        <f ca="1"/>
        <v>46298</v>
      </c>
    </row>
    <row r="112" spans="1:8" ht="30" customHeight="1" x14ac:dyDescent="0.25">
      <c r="A112" s="35" t="s">
        <v>4</v>
      </c>
      <c r="B112" s="36"/>
      <c r="C112" s="36"/>
      <c r="D112" s="36"/>
      <c r="E112" s="36"/>
      <c r="F112" s="36"/>
      <c r="G112" s="40"/>
      <c r="H112" s="51"/>
    </row>
    <row r="113" spans="1:8" ht="30" customHeight="1" x14ac:dyDescent="0.25">
      <c r="A113" s="33" t="s">
        <v>5</v>
      </c>
      <c r="B113" s="34"/>
      <c r="C113" s="34"/>
      <c r="D113" s="34"/>
      <c r="E113" s="34"/>
      <c r="F113" s="34"/>
      <c r="G113" s="34"/>
      <c r="H113" s="52"/>
    </row>
    <row r="114" spans="1:8" ht="16.5" customHeight="1" x14ac:dyDescent="0.25">
      <c r="A114" s="25"/>
      <c r="B114" s="50">
        <f t="array" aca="1" ref="B114:H114" ca="1">Days+8+DATE(Calendar7Year,Calendar7MonthOption,1)-WEEKDAY(DATE(Calendar7Year,Calendar7MonthOption,1),WeekdayOption)</f>
        <v>46299</v>
      </c>
      <c r="C114" s="3">
        <f ca="1"/>
        <v>46300</v>
      </c>
      <c r="D114" s="3">
        <f ca="1"/>
        <v>46301</v>
      </c>
      <c r="E114" s="3">
        <f ca="1"/>
        <v>46302</v>
      </c>
      <c r="F114" s="3">
        <f ca="1"/>
        <v>46303</v>
      </c>
      <c r="G114" s="3">
        <f ca="1"/>
        <v>46304</v>
      </c>
      <c r="H114" s="50">
        <f ca="1"/>
        <v>46305</v>
      </c>
    </row>
    <row r="115" spans="1:8" ht="30" customHeight="1" x14ac:dyDescent="0.25">
      <c r="A115" s="35" t="s">
        <v>4</v>
      </c>
      <c r="B115" s="51"/>
      <c r="C115" s="36"/>
      <c r="D115" s="40"/>
      <c r="E115" s="40"/>
      <c r="F115" s="36"/>
      <c r="G115" s="40"/>
      <c r="H115" s="51"/>
    </row>
    <row r="116" spans="1:8" ht="30" customHeight="1" x14ac:dyDescent="0.25">
      <c r="A116" s="33" t="s">
        <v>5</v>
      </c>
      <c r="B116" s="52"/>
      <c r="C116" s="34"/>
      <c r="D116" s="34"/>
      <c r="E116" s="34"/>
      <c r="F116" s="34"/>
      <c r="G116" s="34"/>
      <c r="H116" s="52"/>
    </row>
    <row r="117" spans="1:8" ht="16.5" customHeight="1" x14ac:dyDescent="0.25">
      <c r="A117" s="25"/>
      <c r="B117" s="50">
        <f t="array" aca="1" ref="B117:H117" ca="1">Days+15+DATE(Calendar7Year,Calendar7MonthOption,1)-WEEKDAY(DATE(Calendar7Year,Calendar7MonthOption,1),WeekdayOption)</f>
        <v>46306</v>
      </c>
      <c r="C117" s="50">
        <f ca="1"/>
        <v>46307</v>
      </c>
      <c r="D117" s="3">
        <f ca="1"/>
        <v>46308</v>
      </c>
      <c r="E117" s="3">
        <f ca="1"/>
        <v>46309</v>
      </c>
      <c r="F117" s="3">
        <f ca="1"/>
        <v>46310</v>
      </c>
      <c r="G117" s="3">
        <f ca="1"/>
        <v>46311</v>
      </c>
      <c r="H117" s="50">
        <f ca="1"/>
        <v>46312</v>
      </c>
    </row>
    <row r="118" spans="1:8" ht="30" customHeight="1" x14ac:dyDescent="0.25">
      <c r="A118" s="35" t="s">
        <v>4</v>
      </c>
      <c r="B118" s="51"/>
      <c r="C118" s="51" t="s">
        <v>53</v>
      </c>
      <c r="D118" s="40"/>
      <c r="E118" s="40"/>
      <c r="F118" s="36"/>
      <c r="G118" s="40"/>
      <c r="H118" s="51"/>
    </row>
    <row r="119" spans="1:8" ht="30" customHeight="1" x14ac:dyDescent="0.25">
      <c r="A119" s="33" t="s">
        <v>5</v>
      </c>
      <c r="B119" s="52"/>
      <c r="C119" s="52"/>
      <c r="D119" s="34"/>
      <c r="E119" s="34"/>
      <c r="F119" s="34"/>
      <c r="G119" s="34"/>
      <c r="H119" s="52"/>
    </row>
    <row r="120" spans="1:8" ht="16.5" customHeight="1" x14ac:dyDescent="0.25">
      <c r="A120" s="25"/>
      <c r="B120" s="50">
        <f t="array" aca="1" ref="B120:H120" ca="1">Days+22+DATE(Calendar7Year,Calendar7MonthOption,1)-WEEKDAY(DATE(Calendar7Year,Calendar7MonthOption,1),WeekdayOption)</f>
        <v>46313</v>
      </c>
      <c r="C120" s="3">
        <f ca="1"/>
        <v>46314</v>
      </c>
      <c r="D120" s="3">
        <f ca="1"/>
        <v>46315</v>
      </c>
      <c r="E120" s="3">
        <f ca="1"/>
        <v>46316</v>
      </c>
      <c r="F120" s="3">
        <f ca="1"/>
        <v>46317</v>
      </c>
      <c r="G120" s="3">
        <f ca="1"/>
        <v>46318</v>
      </c>
      <c r="H120" s="50">
        <f ca="1"/>
        <v>46319</v>
      </c>
    </row>
    <row r="121" spans="1:8" ht="30" customHeight="1" x14ac:dyDescent="0.25">
      <c r="A121" s="35" t="s">
        <v>4</v>
      </c>
      <c r="B121" s="51"/>
      <c r="C121" s="36"/>
      <c r="D121" s="40"/>
      <c r="E121" s="40"/>
      <c r="F121" s="36"/>
      <c r="G121" s="40"/>
      <c r="H121" s="51"/>
    </row>
    <row r="122" spans="1:8" ht="30" customHeight="1" x14ac:dyDescent="0.25">
      <c r="A122" s="33" t="s">
        <v>5</v>
      </c>
      <c r="B122" s="52"/>
      <c r="C122" s="34"/>
      <c r="D122" s="34"/>
      <c r="E122" s="34"/>
      <c r="F122" s="34"/>
      <c r="G122" s="34"/>
      <c r="H122" s="52"/>
    </row>
    <row r="123" spans="1:8" ht="16.5" customHeight="1" x14ac:dyDescent="0.25">
      <c r="A123" s="25"/>
      <c r="B123" s="50">
        <f t="array" aca="1" ref="B123:H123" ca="1">Days+29+DATE(Calendar7Year,Calendar7MonthOption,1)-WEEKDAY(DATE(Calendar7Year,Calendar7MonthOption,1),WeekdayOption)</f>
        <v>46320</v>
      </c>
      <c r="C123" s="3">
        <f ca="1"/>
        <v>46321</v>
      </c>
      <c r="D123" s="3">
        <f ca="1"/>
        <v>46322</v>
      </c>
      <c r="E123" s="3">
        <f ca="1"/>
        <v>46323</v>
      </c>
      <c r="F123" s="3">
        <f ca="1"/>
        <v>46324</v>
      </c>
      <c r="G123" s="3">
        <f ca="1"/>
        <v>46325</v>
      </c>
      <c r="H123" s="50">
        <f ca="1"/>
        <v>46326</v>
      </c>
    </row>
    <row r="124" spans="1:8" ht="30" customHeight="1" x14ac:dyDescent="0.25">
      <c r="A124" s="35" t="s">
        <v>4</v>
      </c>
      <c r="B124" s="51"/>
      <c r="C124" s="36"/>
      <c r="D124" s="40"/>
      <c r="E124" s="40"/>
      <c r="F124" s="36"/>
      <c r="G124" s="40"/>
      <c r="H124" s="51"/>
    </row>
    <row r="125" spans="1:8" ht="30" customHeight="1" x14ac:dyDescent="0.25">
      <c r="A125" s="33" t="s">
        <v>5</v>
      </c>
      <c r="B125" s="52"/>
      <c r="C125" s="34"/>
      <c r="D125" s="34"/>
      <c r="E125" s="34"/>
      <c r="F125" s="34"/>
      <c r="G125" s="34"/>
      <c r="H125" s="52"/>
    </row>
    <row r="126" spans="1:8" ht="50.25" customHeight="1" x14ac:dyDescent="0.7">
      <c r="A126" s="9">
        <f ca="1">YEAR(DATE(Calendar7Year,Calendar7MonthOption+1,1))</f>
        <v>2026</v>
      </c>
      <c r="B126" s="16" t="str">
        <f ca="1">TEXT(DATE(Calendar7Year,Calendar7MonthOption+1,1),"m月")</f>
        <v>11月</v>
      </c>
      <c r="C126" s="46" t="str">
        <f>C1</f>
        <v>高岡支部活動予定表</v>
      </c>
      <c r="D126" s="46"/>
      <c r="E126" s="46"/>
      <c r="F126" s="44"/>
      <c r="G126" s="45"/>
      <c r="H126" s="45"/>
    </row>
    <row r="127" spans="1:8" ht="17.25" customHeight="1" x14ac:dyDescent="0.25">
      <c r="A127" s="24"/>
      <c r="B127" s="7" t="str">
        <f t="shared" ref="B127:H127" ca="1" si="7">UPPER(TEXT(B128,"aaaa"))</f>
        <v>日曜日</v>
      </c>
      <c r="C127" s="8" t="str">
        <f t="shared" ca="1" si="7"/>
        <v>月曜日</v>
      </c>
      <c r="D127" s="7" t="str">
        <f t="shared" ca="1" si="7"/>
        <v>火曜日</v>
      </c>
      <c r="E127" s="8" t="str">
        <f t="shared" ca="1" si="7"/>
        <v>水曜日</v>
      </c>
      <c r="F127" s="7" t="str">
        <f t="shared" ca="1" si="7"/>
        <v>木曜日</v>
      </c>
      <c r="G127" s="8" t="str">
        <f t="shared" ca="1" si="7"/>
        <v>金曜日</v>
      </c>
      <c r="H127" s="7" t="str">
        <f t="shared" ca="1" si="7"/>
        <v>土曜日</v>
      </c>
    </row>
    <row r="128" spans="1:8" ht="14.25" customHeight="1" x14ac:dyDescent="0.25">
      <c r="A128" s="25"/>
      <c r="B128" s="50">
        <f t="array" aca="1" ref="B128:H128" ca="1">Days+1+DATE(Calendar8Year,Calendar8MonthOption,1)-WEEKDAY(DATE(Calendar8Year,Calendar8MonthOption,1),WeekdayOption)</f>
        <v>46327</v>
      </c>
      <c r="C128" s="3">
        <f ca="1"/>
        <v>46328</v>
      </c>
      <c r="D128" s="50">
        <f ca="1"/>
        <v>46329</v>
      </c>
      <c r="E128" s="3">
        <f ca="1"/>
        <v>46330</v>
      </c>
      <c r="F128" s="3">
        <f ca="1"/>
        <v>46331</v>
      </c>
      <c r="G128" s="3">
        <f ca="1"/>
        <v>46332</v>
      </c>
      <c r="H128" s="50">
        <f ca="1"/>
        <v>46333</v>
      </c>
    </row>
    <row r="129" spans="1:8" ht="30" customHeight="1" x14ac:dyDescent="0.25">
      <c r="A129" s="35" t="s">
        <v>4</v>
      </c>
      <c r="B129" s="51"/>
      <c r="C129" s="36"/>
      <c r="D129" s="51" t="s">
        <v>54</v>
      </c>
      <c r="E129" s="40"/>
      <c r="F129" s="36"/>
      <c r="G129" s="40"/>
      <c r="H129" s="51"/>
    </row>
    <row r="130" spans="1:8" ht="30" customHeight="1" x14ac:dyDescent="0.25">
      <c r="A130" s="33" t="s">
        <v>5</v>
      </c>
      <c r="B130" s="52"/>
      <c r="C130" s="34"/>
      <c r="D130" s="52"/>
      <c r="E130" s="34"/>
      <c r="F130" s="34"/>
      <c r="G130" s="34"/>
      <c r="H130" s="52"/>
    </row>
    <row r="131" spans="1:8" ht="16.5" customHeight="1" x14ac:dyDescent="0.25">
      <c r="A131" s="25"/>
      <c r="B131" s="50">
        <f t="array" aca="1" ref="B131:H131" ca="1">Days+8+DATE(Calendar8Year,Calendar8MonthOption,1)-WEEKDAY(DATE(Calendar8Year,Calendar8MonthOption,1),WeekdayOption)</f>
        <v>46334</v>
      </c>
      <c r="C131" s="3">
        <f ca="1"/>
        <v>46335</v>
      </c>
      <c r="D131" s="3">
        <f ca="1"/>
        <v>46336</v>
      </c>
      <c r="E131" s="3">
        <f ca="1"/>
        <v>46337</v>
      </c>
      <c r="F131" s="3">
        <f ca="1"/>
        <v>46338</v>
      </c>
      <c r="G131" s="3">
        <f ca="1"/>
        <v>46339</v>
      </c>
      <c r="H131" s="50">
        <f ca="1"/>
        <v>46340</v>
      </c>
    </row>
    <row r="132" spans="1:8" ht="30" customHeight="1" x14ac:dyDescent="0.25">
      <c r="A132" s="35" t="s">
        <v>4</v>
      </c>
      <c r="B132" s="51"/>
      <c r="C132" s="36"/>
      <c r="D132" s="40"/>
      <c r="E132" s="40"/>
      <c r="F132" s="36"/>
      <c r="G132" s="40"/>
      <c r="H132" s="51"/>
    </row>
    <row r="133" spans="1:8" ht="30" customHeight="1" x14ac:dyDescent="0.25">
      <c r="A133" s="33" t="s">
        <v>5</v>
      </c>
      <c r="B133" s="52"/>
      <c r="C133" s="34"/>
      <c r="D133" s="34"/>
      <c r="E133" s="34"/>
      <c r="F133" s="34"/>
      <c r="G133" s="34"/>
      <c r="H133" s="52"/>
    </row>
    <row r="134" spans="1:8" ht="16.5" customHeight="1" x14ac:dyDescent="0.25">
      <c r="A134" s="25"/>
      <c r="B134" s="50">
        <f t="array" aca="1" ref="B134:H134" ca="1">Days+15+DATE(Calendar8Year,Calendar8MonthOption,1)-WEEKDAY(DATE(Calendar8Year,Calendar8MonthOption,1),WeekdayOption)</f>
        <v>46341</v>
      </c>
      <c r="C134" s="3">
        <f ca="1"/>
        <v>46342</v>
      </c>
      <c r="D134" s="3">
        <f ca="1"/>
        <v>46343</v>
      </c>
      <c r="E134" s="3">
        <f ca="1"/>
        <v>46344</v>
      </c>
      <c r="F134" s="3">
        <f ca="1"/>
        <v>46345</v>
      </c>
      <c r="G134" s="3">
        <f ca="1"/>
        <v>46346</v>
      </c>
      <c r="H134" s="50">
        <f ca="1"/>
        <v>46347</v>
      </c>
    </row>
    <row r="135" spans="1:8" ht="30" customHeight="1" x14ac:dyDescent="0.25">
      <c r="A135" s="35" t="s">
        <v>4</v>
      </c>
      <c r="B135" s="51"/>
      <c r="C135" s="36"/>
      <c r="D135" s="57" t="s">
        <v>56</v>
      </c>
      <c r="E135" s="40"/>
      <c r="F135" s="36"/>
      <c r="G135" s="57" t="s">
        <v>57</v>
      </c>
      <c r="H135" s="51"/>
    </row>
    <row r="136" spans="1:8" ht="30" customHeight="1" x14ac:dyDescent="0.25">
      <c r="A136" s="33" t="s">
        <v>5</v>
      </c>
      <c r="B136" s="52"/>
      <c r="C136" s="34"/>
      <c r="D136" s="34"/>
      <c r="E136" s="34"/>
      <c r="F136" s="34"/>
      <c r="G136" s="34"/>
      <c r="H136" s="52"/>
    </row>
    <row r="137" spans="1:8" ht="16.5" customHeight="1" x14ac:dyDescent="0.25">
      <c r="A137" s="25"/>
      <c r="B137" s="50">
        <f t="array" aca="1" ref="B137:H137" ca="1">Days+22+DATE(Calendar8Year,Calendar8MonthOption,1)-WEEKDAY(DATE(Calendar8Year,Calendar8MonthOption,1),WeekdayOption)</f>
        <v>46348</v>
      </c>
      <c r="C137" s="50">
        <f ca="1"/>
        <v>46349</v>
      </c>
      <c r="D137" s="3">
        <f ca="1"/>
        <v>46350</v>
      </c>
      <c r="E137" s="3">
        <f ca="1"/>
        <v>46351</v>
      </c>
      <c r="F137" s="3">
        <f ca="1"/>
        <v>46352</v>
      </c>
      <c r="G137" s="3">
        <f ca="1"/>
        <v>46353</v>
      </c>
      <c r="H137" s="50">
        <f ca="1"/>
        <v>46354</v>
      </c>
    </row>
    <row r="138" spans="1:8" ht="30" customHeight="1" x14ac:dyDescent="0.25">
      <c r="A138" s="35" t="s">
        <v>4</v>
      </c>
      <c r="B138" s="51"/>
      <c r="C138" s="51" t="s">
        <v>55</v>
      </c>
      <c r="D138" s="40"/>
      <c r="E138" s="40"/>
      <c r="F138" s="36"/>
      <c r="G138" s="57" t="s">
        <v>58</v>
      </c>
      <c r="H138" s="51"/>
    </row>
    <row r="139" spans="1:8" ht="30" customHeight="1" x14ac:dyDescent="0.25">
      <c r="A139" s="33" t="s">
        <v>5</v>
      </c>
      <c r="B139" s="52"/>
      <c r="C139" s="52"/>
      <c r="D139" s="34"/>
      <c r="E139" s="34"/>
      <c r="F139" s="34"/>
      <c r="G139" s="34"/>
      <c r="H139" s="52"/>
    </row>
    <row r="140" spans="1:8" ht="16.5" customHeight="1" x14ac:dyDescent="0.25">
      <c r="A140" s="25"/>
      <c r="B140" s="50">
        <f t="array" aca="1" ref="B140:H140" ca="1">Days+29+DATE(Calendar8Year,Calendar8MonthOption,1)-WEEKDAY(DATE(Calendar8Year,Calendar8MonthOption,1),WeekdayOption)</f>
        <v>46355</v>
      </c>
      <c r="C140" s="3">
        <f ca="1"/>
        <v>46356</v>
      </c>
      <c r="D140" s="3">
        <f ca="1"/>
        <v>46357</v>
      </c>
      <c r="E140" s="3">
        <f ca="1"/>
        <v>46358</v>
      </c>
      <c r="F140" s="3">
        <f ca="1"/>
        <v>46359</v>
      </c>
      <c r="G140" s="3">
        <f ca="1"/>
        <v>46360</v>
      </c>
      <c r="H140" s="3">
        <f ca="1"/>
        <v>46361</v>
      </c>
    </row>
    <row r="141" spans="1:8" ht="30" customHeight="1" x14ac:dyDescent="0.25">
      <c r="A141" s="35" t="s">
        <v>4</v>
      </c>
      <c r="B141" s="51"/>
      <c r="C141" s="36"/>
      <c r="D141" s="36"/>
      <c r="E141" s="36"/>
      <c r="F141" s="36"/>
      <c r="G141" s="36"/>
      <c r="H141" s="36"/>
    </row>
    <row r="142" spans="1:8" ht="30" customHeight="1" x14ac:dyDescent="0.25">
      <c r="A142" s="33" t="s">
        <v>5</v>
      </c>
      <c r="B142" s="52"/>
      <c r="C142" s="34"/>
      <c r="D142" s="34"/>
      <c r="E142" s="34"/>
      <c r="F142" s="34"/>
      <c r="G142" s="34"/>
      <c r="H142" s="34"/>
    </row>
    <row r="143" spans="1:8" ht="52.5" customHeight="1" x14ac:dyDescent="0.7">
      <c r="A143" s="12">
        <f ca="1">YEAR(DATE(Calendar8Year,Calendar8MonthOption+1,1))</f>
        <v>2026</v>
      </c>
      <c r="B143" s="13" t="str">
        <f ca="1">TEXT(DATE(Calendar8Year,Calendar8MonthOption+1,1),"m月")</f>
        <v>12月</v>
      </c>
      <c r="C143" s="46" t="str">
        <f>C1</f>
        <v>高岡支部活動予定表</v>
      </c>
      <c r="D143" s="46"/>
      <c r="E143" s="46"/>
      <c r="F143" s="44"/>
      <c r="G143" s="45"/>
      <c r="H143" s="45"/>
    </row>
    <row r="144" spans="1:8" ht="19.5" customHeight="1" x14ac:dyDescent="0.25">
      <c r="A144" s="24"/>
      <c r="B144" s="7" t="str">
        <f t="shared" ref="B144:H144" ca="1" si="8">UPPER(TEXT(B145,"aaaa"))</f>
        <v>日曜日</v>
      </c>
      <c r="C144" s="8" t="str">
        <f t="shared" ca="1" si="8"/>
        <v>月曜日</v>
      </c>
      <c r="D144" s="7" t="str">
        <f t="shared" ca="1" si="8"/>
        <v>火曜日</v>
      </c>
      <c r="E144" s="8" t="str">
        <f t="shared" ca="1" si="8"/>
        <v>水曜日</v>
      </c>
      <c r="F144" s="7" t="str">
        <f t="shared" ca="1" si="8"/>
        <v>木曜日</v>
      </c>
      <c r="G144" s="8" t="str">
        <f t="shared" ca="1" si="8"/>
        <v>金曜日</v>
      </c>
      <c r="H144" s="7" t="str">
        <f t="shared" ca="1" si="8"/>
        <v>土曜日</v>
      </c>
    </row>
    <row r="145" spans="1:8" ht="14.25" customHeight="1" x14ac:dyDescent="0.25">
      <c r="A145" s="25"/>
      <c r="B145" s="3">
        <f t="array" aca="1" ref="B145:H145" ca="1">Days+1+DATE(Calendar9Year,Calendar9MonthOption,1)-WEEKDAY(DATE(Calendar9Year,Calendar9MonthOption,1),WeekdayOption)</f>
        <v>46355</v>
      </c>
      <c r="C145" s="3">
        <f ca="1"/>
        <v>46356</v>
      </c>
      <c r="D145" s="3">
        <f ca="1"/>
        <v>46357</v>
      </c>
      <c r="E145" s="3">
        <f ca="1"/>
        <v>46358</v>
      </c>
      <c r="F145" s="3">
        <f ca="1"/>
        <v>46359</v>
      </c>
      <c r="G145" s="3">
        <f ca="1"/>
        <v>46360</v>
      </c>
      <c r="H145" s="50">
        <f ca="1"/>
        <v>46361</v>
      </c>
    </row>
    <row r="146" spans="1:8" ht="30" customHeight="1" x14ac:dyDescent="0.25">
      <c r="A146" s="35" t="s">
        <v>4</v>
      </c>
      <c r="B146" s="36"/>
      <c r="C146" s="36"/>
      <c r="D146" s="40"/>
      <c r="E146" s="40"/>
      <c r="F146" s="36"/>
      <c r="G146" s="40"/>
      <c r="H146" s="51"/>
    </row>
    <row r="147" spans="1:8" ht="30" customHeight="1" x14ac:dyDescent="0.25">
      <c r="A147" s="33" t="s">
        <v>5</v>
      </c>
      <c r="B147" s="34"/>
      <c r="C147" s="34"/>
      <c r="D147" s="34"/>
      <c r="E147" s="56" t="s">
        <v>59</v>
      </c>
      <c r="F147" s="34"/>
      <c r="G147" s="34"/>
      <c r="H147" s="52"/>
    </row>
    <row r="148" spans="1:8" ht="16.5" customHeight="1" x14ac:dyDescent="0.25">
      <c r="A148" s="25"/>
      <c r="B148" s="50">
        <f t="array" aca="1" ref="B148:H148" ca="1">Days+8+DATE(Calendar9Year,Calendar9MonthOption,1)-WEEKDAY(DATE(Calendar9Year,Calendar9MonthOption,1),WeekdayOption)</f>
        <v>46362</v>
      </c>
      <c r="C148" s="3">
        <f ca="1"/>
        <v>46363</v>
      </c>
      <c r="D148" s="3">
        <f ca="1"/>
        <v>46364</v>
      </c>
      <c r="E148" s="3">
        <f ca="1"/>
        <v>46365</v>
      </c>
      <c r="F148" s="3">
        <f ca="1"/>
        <v>46366</v>
      </c>
      <c r="G148" s="3">
        <f ca="1"/>
        <v>46367</v>
      </c>
      <c r="H148" s="50">
        <f ca="1"/>
        <v>46368</v>
      </c>
    </row>
    <row r="149" spans="1:8" ht="30" customHeight="1" x14ac:dyDescent="0.25">
      <c r="A149" s="35" t="s">
        <v>4</v>
      </c>
      <c r="B149" s="51"/>
      <c r="C149" s="36"/>
      <c r="D149" s="40"/>
      <c r="E149" s="40"/>
      <c r="F149" s="36"/>
      <c r="G149" s="40"/>
      <c r="H149" s="51"/>
    </row>
    <row r="150" spans="1:8" ht="30" customHeight="1" x14ac:dyDescent="0.25">
      <c r="A150" s="33" t="s">
        <v>5</v>
      </c>
      <c r="B150" s="52"/>
      <c r="C150" s="34"/>
      <c r="D150" s="34"/>
      <c r="E150" s="34"/>
      <c r="F150" s="34"/>
      <c r="G150" s="34"/>
      <c r="H150" s="52"/>
    </row>
    <row r="151" spans="1:8" ht="16.5" customHeight="1" x14ac:dyDescent="0.25">
      <c r="A151" s="25"/>
      <c r="B151" s="50">
        <f t="array" aca="1" ref="B151:H151" ca="1">Days+15+DATE(Calendar9Year,Calendar9MonthOption,1)-WEEKDAY(DATE(Calendar9Year,Calendar9MonthOption,1),WeekdayOption)</f>
        <v>46369</v>
      </c>
      <c r="C151" s="3">
        <f ca="1"/>
        <v>46370</v>
      </c>
      <c r="D151" s="3">
        <f ca="1"/>
        <v>46371</v>
      </c>
      <c r="E151" s="3">
        <f ca="1"/>
        <v>46372</v>
      </c>
      <c r="F151" s="3">
        <f ca="1"/>
        <v>46373</v>
      </c>
      <c r="G151" s="3">
        <f ca="1"/>
        <v>46374</v>
      </c>
      <c r="H151" s="50">
        <f ca="1"/>
        <v>46375</v>
      </c>
    </row>
    <row r="152" spans="1:8" ht="30" customHeight="1" x14ac:dyDescent="0.25">
      <c r="A152" s="35" t="s">
        <v>4</v>
      </c>
      <c r="B152" s="51"/>
      <c r="C152" s="36"/>
      <c r="D152" s="40"/>
      <c r="E152" s="40"/>
      <c r="F152" s="36"/>
      <c r="G152" s="40"/>
      <c r="H152" s="51"/>
    </row>
    <row r="153" spans="1:8" ht="30" customHeight="1" x14ac:dyDescent="0.25">
      <c r="A153" s="33" t="s">
        <v>5</v>
      </c>
      <c r="B153" s="52"/>
      <c r="C153" s="34"/>
      <c r="D153" s="34"/>
      <c r="E153" s="34"/>
      <c r="F153" s="34"/>
      <c r="G153" s="34"/>
      <c r="H153" s="52"/>
    </row>
    <row r="154" spans="1:8" ht="16.5" customHeight="1" x14ac:dyDescent="0.25">
      <c r="A154" s="25"/>
      <c r="B154" s="50">
        <f t="array" aca="1" ref="B154:H154" ca="1">Days+22+DATE(Calendar9Year,Calendar9MonthOption,1)-WEEKDAY(DATE(Calendar9Year,Calendar9MonthOption,1),WeekdayOption)</f>
        <v>46376</v>
      </c>
      <c r="C154" s="3">
        <f ca="1"/>
        <v>46377</v>
      </c>
      <c r="D154" s="3">
        <f ca="1"/>
        <v>46378</v>
      </c>
      <c r="E154" s="3">
        <f ca="1"/>
        <v>46379</v>
      </c>
      <c r="F154" s="3">
        <f ca="1"/>
        <v>46380</v>
      </c>
      <c r="G154" s="3">
        <f ca="1"/>
        <v>46381</v>
      </c>
      <c r="H154" s="50">
        <f ca="1"/>
        <v>46382</v>
      </c>
    </row>
    <row r="155" spans="1:8" ht="30" customHeight="1" x14ac:dyDescent="0.25">
      <c r="A155" s="35" t="s">
        <v>4</v>
      </c>
      <c r="B155" s="51"/>
      <c r="C155" s="36"/>
      <c r="D155" s="40"/>
      <c r="E155" s="40"/>
      <c r="F155" s="36"/>
      <c r="G155" s="40"/>
      <c r="H155" s="51"/>
    </row>
    <row r="156" spans="1:8" ht="30" customHeight="1" x14ac:dyDescent="0.25">
      <c r="A156" s="33" t="s">
        <v>5</v>
      </c>
      <c r="B156" s="52"/>
      <c r="C156" s="34"/>
      <c r="D156" s="34"/>
      <c r="E156" s="34"/>
      <c r="F156" s="34"/>
      <c r="G156" s="34"/>
      <c r="H156" s="52"/>
    </row>
    <row r="157" spans="1:8" ht="16.5" customHeight="1" x14ac:dyDescent="0.25">
      <c r="A157" s="25"/>
      <c r="B157" s="50">
        <f t="array" aca="1" ref="B157:H157" ca="1">Days+29+DATE(Calendar9Year,Calendar9MonthOption,1)-WEEKDAY(DATE(Calendar9Year,Calendar9MonthOption,1),WeekdayOption)</f>
        <v>46383</v>
      </c>
      <c r="C157" s="3">
        <f ca="1"/>
        <v>46384</v>
      </c>
      <c r="D157" s="3">
        <f ca="1"/>
        <v>46385</v>
      </c>
      <c r="E157" s="3">
        <f ca="1"/>
        <v>46386</v>
      </c>
      <c r="F157" s="3">
        <f ca="1"/>
        <v>46387</v>
      </c>
      <c r="G157" s="3">
        <f ca="1"/>
        <v>46388</v>
      </c>
      <c r="H157" s="3">
        <f ca="1"/>
        <v>46389</v>
      </c>
    </row>
    <row r="158" spans="1:8" ht="30" customHeight="1" x14ac:dyDescent="0.25">
      <c r="A158" s="35" t="s">
        <v>4</v>
      </c>
      <c r="B158" s="51"/>
      <c r="C158" s="65" t="s">
        <v>64</v>
      </c>
      <c r="D158" s="37"/>
      <c r="E158" s="37"/>
      <c r="F158" s="36"/>
      <c r="G158" s="36"/>
      <c r="H158" s="36"/>
    </row>
    <row r="159" spans="1:8" ht="30" customHeight="1" x14ac:dyDescent="0.25">
      <c r="A159" s="33" t="s">
        <v>5</v>
      </c>
      <c r="B159" s="52"/>
      <c r="C159" s="34"/>
      <c r="D159" s="34"/>
      <c r="E159" s="34"/>
      <c r="F159" s="34"/>
      <c r="G159" s="34"/>
      <c r="H159" s="34"/>
    </row>
    <row r="160" spans="1:8" ht="54" customHeight="1" x14ac:dyDescent="0.7">
      <c r="A160" s="12">
        <f ca="1">YEAR(DATE(Calendar9Year,Calendar9MonthOption+1,1))</f>
        <v>2027</v>
      </c>
      <c r="B160" s="13" t="str">
        <f ca="1">TEXT(DATE(Calendar9Year,Calendar9MonthOption+1,1),"m月")</f>
        <v>1月</v>
      </c>
      <c r="C160" s="46" t="str">
        <f>C1</f>
        <v>高岡支部活動予定表</v>
      </c>
      <c r="D160" s="46"/>
      <c r="E160" s="46"/>
      <c r="F160" s="44"/>
      <c r="G160" s="45"/>
      <c r="H160" s="45"/>
    </row>
    <row r="161" spans="1:8" ht="18" customHeight="1" x14ac:dyDescent="0.25">
      <c r="A161" s="24"/>
      <c r="B161" s="7" t="str">
        <f t="shared" ref="B161:H161" ca="1" si="9">UPPER(TEXT(B162,"aaaa"))</f>
        <v>日曜日</v>
      </c>
      <c r="C161" s="8" t="str">
        <f t="shared" ca="1" si="9"/>
        <v>月曜日</v>
      </c>
      <c r="D161" s="7" t="str">
        <f t="shared" ca="1" si="9"/>
        <v>火曜日</v>
      </c>
      <c r="E161" s="8" t="str">
        <f t="shared" ca="1" si="9"/>
        <v>水曜日</v>
      </c>
      <c r="F161" s="7" t="str">
        <f t="shared" ca="1" si="9"/>
        <v>木曜日</v>
      </c>
      <c r="G161" s="8" t="str">
        <f t="shared" ca="1" si="9"/>
        <v>金曜日</v>
      </c>
      <c r="H161" s="7" t="str">
        <f t="shared" ca="1" si="9"/>
        <v>土曜日</v>
      </c>
    </row>
    <row r="162" spans="1:8" ht="14.25" customHeight="1" x14ac:dyDescent="0.25">
      <c r="A162" s="25"/>
      <c r="B162" s="3">
        <f t="array" aca="1" ref="B162:H162" ca="1">Days+1+DATE(Calendar10Year,Calendar10MonthOption,1)-WEEKDAY(DATE(Calendar10Year,Calendar10MonthOption,1),WeekdayOption)</f>
        <v>46383</v>
      </c>
      <c r="C162" s="3">
        <f ca="1"/>
        <v>46384</v>
      </c>
      <c r="D162" s="3">
        <f ca="1"/>
        <v>46385</v>
      </c>
      <c r="E162" s="3">
        <f ca="1"/>
        <v>46386</v>
      </c>
      <c r="F162" s="3">
        <f ca="1"/>
        <v>46387</v>
      </c>
      <c r="G162" s="3">
        <f ca="1"/>
        <v>46388</v>
      </c>
      <c r="H162" s="50">
        <f ca="1"/>
        <v>46389</v>
      </c>
    </row>
    <row r="163" spans="1:8" ht="30" customHeight="1" x14ac:dyDescent="0.25">
      <c r="A163" s="35" t="s">
        <v>4</v>
      </c>
      <c r="B163" s="36"/>
      <c r="C163" s="36"/>
      <c r="D163" s="36"/>
      <c r="E163" s="36"/>
      <c r="F163" s="36"/>
      <c r="G163" s="36"/>
      <c r="H163" s="51"/>
    </row>
    <row r="164" spans="1:8" ht="30" customHeight="1" x14ac:dyDescent="0.25">
      <c r="A164" s="33" t="s">
        <v>5</v>
      </c>
      <c r="B164" s="34"/>
      <c r="C164" s="34"/>
      <c r="D164" s="34"/>
      <c r="E164" s="34"/>
      <c r="F164" s="34"/>
      <c r="G164" s="34"/>
      <c r="H164" s="52"/>
    </row>
    <row r="165" spans="1:8" ht="16.5" customHeight="1" x14ac:dyDescent="0.25">
      <c r="A165" s="25"/>
      <c r="B165" s="50">
        <f t="array" aca="1" ref="B165:H165" ca="1">Days+8+DATE(Calendar10Year,Calendar10MonthOption,1)-WEEKDAY(DATE(Calendar10Year,Calendar10MonthOption,1),WeekdayOption)</f>
        <v>46390</v>
      </c>
      <c r="C165" s="3">
        <f ca="1"/>
        <v>46391</v>
      </c>
      <c r="D165" s="3">
        <f ca="1"/>
        <v>46392</v>
      </c>
      <c r="E165" s="3">
        <f ca="1"/>
        <v>46393</v>
      </c>
      <c r="F165" s="3">
        <f ca="1"/>
        <v>46394</v>
      </c>
      <c r="G165" s="3">
        <f ca="1"/>
        <v>46395</v>
      </c>
      <c r="H165" s="50">
        <f ca="1"/>
        <v>46396</v>
      </c>
    </row>
    <row r="166" spans="1:8" ht="30" customHeight="1" x14ac:dyDescent="0.25">
      <c r="A166" s="35" t="s">
        <v>4</v>
      </c>
      <c r="B166" s="51"/>
      <c r="C166" s="65" t="s">
        <v>63</v>
      </c>
      <c r="D166" s="40"/>
      <c r="E166" s="40"/>
      <c r="F166" s="36"/>
      <c r="G166" s="40"/>
      <c r="H166" s="51"/>
    </row>
    <row r="167" spans="1:8" ht="30" customHeight="1" x14ac:dyDescent="0.25">
      <c r="A167" s="33" t="s">
        <v>5</v>
      </c>
      <c r="B167" s="52"/>
      <c r="C167" s="34"/>
      <c r="D167" s="34"/>
      <c r="E167" s="34"/>
      <c r="F167" s="34"/>
      <c r="G167" s="34"/>
      <c r="H167" s="52"/>
    </row>
    <row r="168" spans="1:8" ht="16.5" customHeight="1" x14ac:dyDescent="0.25">
      <c r="A168" s="25"/>
      <c r="B168" s="50">
        <f t="array" aca="1" ref="B168:H168" ca="1">Days+15+DATE(Calendar10Year,Calendar10MonthOption,1)-WEEKDAY(DATE(Calendar10Year,Calendar10MonthOption,1),WeekdayOption)</f>
        <v>46397</v>
      </c>
      <c r="C168" s="50">
        <f ca="1"/>
        <v>46398</v>
      </c>
      <c r="D168" s="3">
        <f ca="1"/>
        <v>46399</v>
      </c>
      <c r="E168" s="3">
        <f ca="1"/>
        <v>46400</v>
      </c>
      <c r="F168" s="3">
        <f ca="1"/>
        <v>46401</v>
      </c>
      <c r="G168" s="3">
        <f ca="1"/>
        <v>46402</v>
      </c>
      <c r="H168" s="50">
        <f ca="1"/>
        <v>46403</v>
      </c>
    </row>
    <row r="169" spans="1:8" ht="30" customHeight="1" x14ac:dyDescent="0.25">
      <c r="A169" s="35" t="s">
        <v>4</v>
      </c>
      <c r="B169" s="51"/>
      <c r="C169" s="51" t="s">
        <v>60</v>
      </c>
      <c r="D169" s="40"/>
      <c r="E169" s="40"/>
      <c r="F169" s="36"/>
      <c r="G169" s="40"/>
      <c r="H169" s="51"/>
    </row>
    <row r="170" spans="1:8" ht="30" customHeight="1" x14ac:dyDescent="0.25">
      <c r="A170" s="33" t="s">
        <v>5</v>
      </c>
      <c r="B170" s="52"/>
      <c r="C170" s="52"/>
      <c r="D170" s="34"/>
      <c r="E170" s="34"/>
      <c r="F170" s="34"/>
      <c r="G170" s="67" t="s">
        <v>77</v>
      </c>
      <c r="H170" s="52"/>
    </row>
    <row r="171" spans="1:8" ht="16.5" customHeight="1" x14ac:dyDescent="0.25">
      <c r="A171" s="25"/>
      <c r="B171" s="50">
        <f t="array" aca="1" ref="B171:H171" ca="1">Days+22+DATE(Calendar10Year,Calendar10MonthOption,1)-WEEKDAY(DATE(Calendar10Year,Calendar10MonthOption,1),WeekdayOption)</f>
        <v>46404</v>
      </c>
      <c r="C171" s="3">
        <f ca="1"/>
        <v>46405</v>
      </c>
      <c r="D171" s="3">
        <f ca="1"/>
        <v>46406</v>
      </c>
      <c r="E171" s="3">
        <f ca="1"/>
        <v>46407</v>
      </c>
      <c r="F171" s="3">
        <f ca="1"/>
        <v>46408</v>
      </c>
      <c r="G171" s="3">
        <f ca="1"/>
        <v>46409</v>
      </c>
      <c r="H171" s="50">
        <f ca="1"/>
        <v>46410</v>
      </c>
    </row>
    <row r="172" spans="1:8" ht="30" customHeight="1" x14ac:dyDescent="0.25">
      <c r="A172" s="35" t="s">
        <v>4</v>
      </c>
      <c r="B172" s="51"/>
      <c r="C172" s="36"/>
      <c r="D172" s="40"/>
      <c r="E172" s="40"/>
      <c r="F172" s="36"/>
      <c r="G172" s="40"/>
      <c r="H172" s="51"/>
    </row>
    <row r="173" spans="1:8" ht="30" customHeight="1" x14ac:dyDescent="0.25">
      <c r="A173" s="33" t="s">
        <v>5</v>
      </c>
      <c r="B173" s="52"/>
      <c r="C173" s="34"/>
      <c r="D173" s="34"/>
      <c r="E173" s="34"/>
      <c r="F173" s="34"/>
      <c r="G173" s="34"/>
      <c r="H173" s="52"/>
    </row>
    <row r="174" spans="1:8" ht="16.5" customHeight="1" x14ac:dyDescent="0.25">
      <c r="A174" s="25"/>
      <c r="B174" s="50">
        <f t="array" aca="1" ref="B174:H174" ca="1">Days+29+DATE(Calendar10Year,Calendar10MonthOption,1)-WEEKDAY(DATE(Calendar10Year,Calendar10MonthOption,1),WeekdayOption)</f>
        <v>46411</v>
      </c>
      <c r="C174" s="3">
        <f ca="1"/>
        <v>46412</v>
      </c>
      <c r="D174" s="3">
        <f ca="1"/>
        <v>46413</v>
      </c>
      <c r="E174" s="3">
        <f ca="1"/>
        <v>46414</v>
      </c>
      <c r="F174" s="3">
        <f ca="1"/>
        <v>46415</v>
      </c>
      <c r="G174" s="3">
        <f ca="1"/>
        <v>46416</v>
      </c>
      <c r="H174" s="50">
        <f ca="1"/>
        <v>46417</v>
      </c>
    </row>
    <row r="175" spans="1:8" ht="30" customHeight="1" x14ac:dyDescent="0.25">
      <c r="A175" s="35" t="s">
        <v>4</v>
      </c>
      <c r="B175" s="51"/>
      <c r="C175" s="36"/>
      <c r="D175" s="40"/>
      <c r="E175" s="40"/>
      <c r="F175" s="36"/>
      <c r="G175" s="40"/>
      <c r="H175" s="51"/>
    </row>
    <row r="176" spans="1:8" ht="30" customHeight="1" x14ac:dyDescent="0.25">
      <c r="A176" s="33" t="s">
        <v>5</v>
      </c>
      <c r="B176" s="52"/>
      <c r="C176" s="34"/>
      <c r="D176" s="34"/>
      <c r="E176" s="34"/>
      <c r="F176" s="34"/>
      <c r="G176" s="34"/>
      <c r="H176" s="52"/>
    </row>
    <row r="177" spans="1:8" ht="16.5" customHeight="1" x14ac:dyDescent="0.25">
      <c r="A177" s="25"/>
      <c r="B177" s="50">
        <f t="array" aca="1" ref="B177:C177" ca="1">Days+36+DATE(Calendar10Year,Calendar10MonthOption,1)-WEEKDAY(DATE(Calendar10Year,Calendar10MonthOption,1),WeekdayOption)</f>
        <v>46418</v>
      </c>
      <c r="C177" s="3">
        <f ca="1"/>
        <v>46419</v>
      </c>
      <c r="D177" s="14" t="s">
        <v>1</v>
      </c>
      <c r="E177" s="15"/>
      <c r="F177" s="15"/>
      <c r="G177" s="15"/>
      <c r="H177" s="15"/>
    </row>
    <row r="178" spans="1:8" ht="30" customHeight="1" x14ac:dyDescent="0.25">
      <c r="A178" s="35" t="s">
        <v>4</v>
      </c>
      <c r="B178" s="51"/>
      <c r="C178" s="36"/>
      <c r="D178" s="36"/>
      <c r="E178" s="36"/>
      <c r="F178" s="36"/>
      <c r="G178" s="36"/>
      <c r="H178" s="36"/>
    </row>
    <row r="179" spans="1:8" ht="30" customHeight="1" x14ac:dyDescent="0.25">
      <c r="A179" s="33" t="s">
        <v>5</v>
      </c>
      <c r="B179" s="52"/>
      <c r="C179" s="34"/>
      <c r="D179" s="34"/>
      <c r="E179" s="34"/>
      <c r="F179" s="34"/>
      <c r="G179" s="34"/>
      <c r="H179" s="34"/>
    </row>
    <row r="180" spans="1:8" ht="63.75" customHeight="1" x14ac:dyDescent="0.7">
      <c r="A180" s="9">
        <f ca="1">YEAR(DATE(Calendar10Year,Calendar10MonthOption+1,1))</f>
        <v>2027</v>
      </c>
      <c r="B180" s="16" t="str">
        <f ca="1">TEXT(DATE(Calendar10Year,Calendar10MonthOption+1,1),"m月")</f>
        <v>2月</v>
      </c>
      <c r="C180" s="46" t="str">
        <f>C1</f>
        <v>高岡支部活動予定表</v>
      </c>
      <c r="D180" s="46"/>
      <c r="E180" s="46"/>
      <c r="F180" s="44"/>
      <c r="G180" s="45"/>
      <c r="H180" s="45"/>
    </row>
    <row r="181" spans="1:8" ht="16.5" customHeight="1" x14ac:dyDescent="0.25">
      <c r="A181" s="25"/>
      <c r="B181" s="7" t="str">
        <f t="shared" ref="B181:H181" ca="1" si="10">UPPER(TEXT(B182,"aaaa"))</f>
        <v>日曜日</v>
      </c>
      <c r="C181" s="8" t="str">
        <f t="shared" ca="1" si="10"/>
        <v>月曜日</v>
      </c>
      <c r="D181" s="7" t="str">
        <f t="shared" ca="1" si="10"/>
        <v>火曜日</v>
      </c>
      <c r="E181" s="8" t="str">
        <f t="shared" ca="1" si="10"/>
        <v>水曜日</v>
      </c>
      <c r="F181" s="7" t="str">
        <f t="shared" ca="1" si="10"/>
        <v>木曜日</v>
      </c>
      <c r="G181" s="8" t="str">
        <f t="shared" ca="1" si="10"/>
        <v>金曜日</v>
      </c>
      <c r="H181" s="7" t="str">
        <f t="shared" ca="1" si="10"/>
        <v>土曜日</v>
      </c>
    </row>
    <row r="182" spans="1:8" ht="14.25" customHeight="1" x14ac:dyDescent="0.25">
      <c r="A182" s="25"/>
      <c r="B182" s="3">
        <f t="array" aca="1" ref="B182:H182" ca="1">Days+1+DATE(Calendar11Year,Calendar11MonthOption,1)-WEEKDAY(DATE(Calendar11Year,Calendar11MonthOption,1),WeekdayOption)</f>
        <v>46418</v>
      </c>
      <c r="C182" s="3">
        <f ca="1"/>
        <v>46419</v>
      </c>
      <c r="D182" s="3">
        <f ca="1"/>
        <v>46420</v>
      </c>
      <c r="E182" s="3">
        <f ca="1"/>
        <v>46421</v>
      </c>
      <c r="F182" s="3">
        <f ca="1"/>
        <v>46422</v>
      </c>
      <c r="G182" s="3">
        <f ca="1"/>
        <v>46423</v>
      </c>
      <c r="H182" s="50">
        <f ca="1"/>
        <v>46424</v>
      </c>
    </row>
    <row r="183" spans="1:8" ht="30" customHeight="1" x14ac:dyDescent="0.25">
      <c r="A183" s="35" t="s">
        <v>4</v>
      </c>
      <c r="B183" s="36"/>
      <c r="C183" s="36"/>
      <c r="D183" s="40"/>
      <c r="E183" s="40"/>
      <c r="F183" s="57" t="s">
        <v>65</v>
      </c>
      <c r="G183" s="57" t="s">
        <v>66</v>
      </c>
      <c r="H183" s="51"/>
    </row>
    <row r="184" spans="1:8" ht="30" customHeight="1" x14ac:dyDescent="0.25">
      <c r="A184" s="33" t="s">
        <v>5</v>
      </c>
      <c r="B184" s="34"/>
      <c r="C184" s="34"/>
      <c r="D184" s="34"/>
      <c r="E184" s="34"/>
      <c r="F184" s="34"/>
      <c r="G184" s="34"/>
      <c r="H184" s="52"/>
    </row>
    <row r="185" spans="1:8" ht="16.5" customHeight="1" x14ac:dyDescent="0.25">
      <c r="A185" s="25"/>
      <c r="B185" s="50">
        <f t="array" aca="1" ref="B185:H185" ca="1">Days+8+DATE(Calendar11Year,Calendar11MonthOption,1)-WEEKDAY(DATE(Calendar11Year,Calendar11MonthOption,1),WeekdayOption)</f>
        <v>46425</v>
      </c>
      <c r="C185" s="3">
        <f ca="1"/>
        <v>46426</v>
      </c>
      <c r="D185" s="3">
        <f ca="1"/>
        <v>46427</v>
      </c>
      <c r="E185" s="3">
        <f ca="1"/>
        <v>46428</v>
      </c>
      <c r="F185" s="50">
        <f ca="1"/>
        <v>46429</v>
      </c>
      <c r="G185" s="3">
        <f ca="1"/>
        <v>46430</v>
      </c>
      <c r="H185" s="50">
        <f ca="1"/>
        <v>46431</v>
      </c>
    </row>
    <row r="186" spans="1:8" ht="30" customHeight="1" x14ac:dyDescent="0.25">
      <c r="A186" s="35" t="s">
        <v>4</v>
      </c>
      <c r="B186" s="51"/>
      <c r="C186" s="36"/>
      <c r="D186" s="40"/>
      <c r="E186" s="57" t="s">
        <v>67</v>
      </c>
      <c r="F186" s="51" t="s">
        <v>61</v>
      </c>
      <c r="G186" s="57" t="s">
        <v>68</v>
      </c>
      <c r="H186" s="51"/>
    </row>
    <row r="187" spans="1:8" ht="30" customHeight="1" x14ac:dyDescent="0.25">
      <c r="A187" s="33" t="s">
        <v>5</v>
      </c>
      <c r="B187" s="52"/>
      <c r="C187" s="34"/>
      <c r="D187" s="34"/>
      <c r="E187" s="34"/>
      <c r="F187" s="52"/>
      <c r="G187" s="34"/>
      <c r="H187" s="52"/>
    </row>
    <row r="188" spans="1:8" ht="16.5" customHeight="1" x14ac:dyDescent="0.25">
      <c r="A188" s="25"/>
      <c r="B188" s="50">
        <f t="array" aca="1" ref="B188:H188" ca="1">Days+15+DATE(Calendar11Year,Calendar11MonthOption,1)-WEEKDAY(DATE(Calendar11Year,Calendar11MonthOption,1),WeekdayOption)</f>
        <v>46432</v>
      </c>
      <c r="C188" s="3">
        <f ca="1"/>
        <v>46433</v>
      </c>
      <c r="D188" s="3">
        <f ca="1"/>
        <v>46434</v>
      </c>
      <c r="E188" s="3">
        <f ca="1"/>
        <v>46435</v>
      </c>
      <c r="F188" s="3">
        <f ca="1"/>
        <v>46436</v>
      </c>
      <c r="G188" s="3">
        <f ca="1"/>
        <v>46437</v>
      </c>
      <c r="H188" s="50">
        <f ca="1"/>
        <v>46438</v>
      </c>
    </row>
    <row r="189" spans="1:8" ht="30" customHeight="1" x14ac:dyDescent="0.25">
      <c r="A189" s="35" t="s">
        <v>4</v>
      </c>
      <c r="B189" s="51"/>
      <c r="C189" s="36"/>
      <c r="D189" s="40"/>
      <c r="E189" s="57" t="s">
        <v>70</v>
      </c>
      <c r="F189" s="36"/>
      <c r="G189" s="40"/>
      <c r="H189" s="51"/>
    </row>
    <row r="190" spans="1:8" ht="30" customHeight="1" x14ac:dyDescent="0.25">
      <c r="A190" s="33" t="s">
        <v>5</v>
      </c>
      <c r="B190" s="52"/>
      <c r="C190" s="34"/>
      <c r="D190" s="34"/>
      <c r="E190" s="34"/>
      <c r="F190" s="34"/>
      <c r="G190" s="34"/>
      <c r="H190" s="52"/>
    </row>
    <row r="191" spans="1:8" ht="16.5" customHeight="1" x14ac:dyDescent="0.25">
      <c r="A191" s="25"/>
      <c r="B191" s="50">
        <f t="array" aca="1" ref="B191:H191" ca="1">Days+22+DATE(Calendar11Year,Calendar11MonthOption,1)-WEEKDAY(DATE(Calendar11Year,Calendar11MonthOption,1),WeekdayOption)</f>
        <v>46439</v>
      </c>
      <c r="C191" s="3">
        <f ca="1"/>
        <v>46440</v>
      </c>
      <c r="D191" s="50">
        <f ca="1"/>
        <v>46441</v>
      </c>
      <c r="E191" s="3">
        <f ca="1"/>
        <v>46442</v>
      </c>
      <c r="F191" s="3">
        <f ca="1"/>
        <v>46443</v>
      </c>
      <c r="G191" s="3">
        <f ca="1"/>
        <v>46444</v>
      </c>
      <c r="H191" s="50">
        <f ca="1"/>
        <v>46445</v>
      </c>
    </row>
    <row r="192" spans="1:8" ht="30" customHeight="1" x14ac:dyDescent="0.25">
      <c r="A192" s="35" t="s">
        <v>4</v>
      </c>
      <c r="B192" s="51"/>
      <c r="C192" s="36"/>
      <c r="D192" s="51" t="s">
        <v>62</v>
      </c>
      <c r="E192" s="40"/>
      <c r="F192" s="36"/>
      <c r="G192" s="40"/>
      <c r="H192" s="51"/>
    </row>
    <row r="193" spans="1:8" ht="30" customHeight="1" x14ac:dyDescent="0.25">
      <c r="A193" s="33" t="s">
        <v>5</v>
      </c>
      <c r="B193" s="52"/>
      <c r="C193" s="34"/>
      <c r="D193" s="52"/>
      <c r="E193" s="34"/>
      <c r="F193" s="34"/>
      <c r="G193" s="34"/>
      <c r="H193" s="52"/>
    </row>
    <row r="194" spans="1:8" ht="16.5" customHeight="1" x14ac:dyDescent="0.25">
      <c r="A194" s="25"/>
      <c r="B194" s="50">
        <f t="array" aca="1" ref="B194:H194" ca="1">Days+29+DATE(Calendar11Year,Calendar11MonthOption,1)-WEEKDAY(DATE(Calendar11Year,Calendar11MonthOption,1),WeekdayOption)</f>
        <v>46446</v>
      </c>
      <c r="C194" s="3">
        <f ca="1"/>
        <v>46447</v>
      </c>
      <c r="D194" s="3">
        <f ca="1"/>
        <v>46448</v>
      </c>
      <c r="E194" s="3">
        <f ca="1"/>
        <v>46449</v>
      </c>
      <c r="F194" s="3">
        <f ca="1"/>
        <v>46450</v>
      </c>
      <c r="G194" s="3">
        <f ca="1"/>
        <v>46451</v>
      </c>
      <c r="H194" s="3">
        <f ca="1"/>
        <v>46452</v>
      </c>
    </row>
    <row r="195" spans="1:8" ht="30" customHeight="1" x14ac:dyDescent="0.25">
      <c r="A195" s="35" t="s">
        <v>4</v>
      </c>
      <c r="B195" s="51"/>
      <c r="C195" s="36"/>
      <c r="D195" s="36"/>
      <c r="E195" s="36"/>
      <c r="F195" s="36"/>
      <c r="G195" s="36"/>
      <c r="H195" s="36"/>
    </row>
    <row r="196" spans="1:8" ht="30" customHeight="1" x14ac:dyDescent="0.25">
      <c r="A196" s="33" t="s">
        <v>5</v>
      </c>
      <c r="B196" s="52"/>
      <c r="C196" s="34"/>
      <c r="D196" s="34"/>
      <c r="E196" s="34"/>
      <c r="F196" s="34"/>
      <c r="G196" s="34"/>
      <c r="H196" s="34"/>
    </row>
    <row r="197" spans="1:8" ht="54" customHeight="1" x14ac:dyDescent="0.7">
      <c r="A197" s="12">
        <f ca="1">YEAR(DATE(Calendar11Year,Calendar11MonthOption+1,1))</f>
        <v>2027</v>
      </c>
      <c r="B197" s="13" t="str">
        <f ca="1">TEXT(DATE(Calendar11Year,Calendar11MonthOption+1,1),"m月")</f>
        <v>3月</v>
      </c>
      <c r="C197" s="46" t="str">
        <f>C1</f>
        <v>高岡支部活動予定表</v>
      </c>
      <c r="D197" s="46"/>
      <c r="E197" s="46"/>
      <c r="F197" s="44"/>
      <c r="G197" s="45"/>
      <c r="H197" s="45"/>
    </row>
    <row r="198" spans="1:8" ht="17.25" customHeight="1" x14ac:dyDescent="0.3">
      <c r="A198" s="30"/>
      <c r="B198" s="7" t="str">
        <f t="shared" ref="B198:H198" ca="1" si="11">UPPER(TEXT(B199,"aaaa"))</f>
        <v>日曜日</v>
      </c>
      <c r="C198" s="8" t="str">
        <f t="shared" ca="1" si="11"/>
        <v>月曜日</v>
      </c>
      <c r="D198" s="7" t="str">
        <f t="shared" ca="1" si="11"/>
        <v>火曜日</v>
      </c>
      <c r="E198" s="8" t="str">
        <f t="shared" ca="1" si="11"/>
        <v>水曜日</v>
      </c>
      <c r="F198" s="7" t="str">
        <f t="shared" ca="1" si="11"/>
        <v>木曜日</v>
      </c>
      <c r="G198" s="8" t="str">
        <f t="shared" ca="1" si="11"/>
        <v>金曜日</v>
      </c>
      <c r="H198" s="7" t="str">
        <f t="shared" ca="1" si="11"/>
        <v>土曜日</v>
      </c>
    </row>
    <row r="199" spans="1:8" ht="17.25" customHeight="1" x14ac:dyDescent="0.25">
      <c r="A199" s="25"/>
      <c r="B199" s="3">
        <f t="array" aca="1" ref="B199:H199" ca="1">Days+1+DATE(Calendar12Year,Calendar12MonthOption,1)-WEEKDAY(DATE(Calendar12Year,Calendar12MonthOption,1),WeekdayOption)</f>
        <v>46446</v>
      </c>
      <c r="C199" s="3">
        <f ca="1"/>
        <v>46447</v>
      </c>
      <c r="D199" s="3">
        <f ca="1"/>
        <v>46448</v>
      </c>
      <c r="E199" s="3">
        <f ca="1"/>
        <v>46449</v>
      </c>
      <c r="F199" s="3">
        <f ca="1"/>
        <v>46450</v>
      </c>
      <c r="G199" s="3">
        <f ca="1"/>
        <v>46451</v>
      </c>
      <c r="H199" s="50">
        <f ca="1"/>
        <v>46452</v>
      </c>
    </row>
    <row r="200" spans="1:8" ht="30" customHeight="1" x14ac:dyDescent="0.25">
      <c r="A200" s="35" t="s">
        <v>4</v>
      </c>
      <c r="B200" s="36"/>
      <c r="C200" s="36"/>
      <c r="D200" s="57" t="s">
        <v>69</v>
      </c>
      <c r="E200" s="40"/>
      <c r="F200" s="36"/>
      <c r="G200" s="40"/>
      <c r="H200" s="51"/>
    </row>
    <row r="201" spans="1:8" ht="30" customHeight="1" x14ac:dyDescent="0.25">
      <c r="A201" s="33" t="s">
        <v>5</v>
      </c>
      <c r="B201" s="34"/>
      <c r="C201" s="34"/>
      <c r="D201" s="34"/>
      <c r="E201" s="34"/>
      <c r="F201" s="34"/>
      <c r="G201" s="34"/>
      <c r="H201" s="52"/>
    </row>
    <row r="202" spans="1:8" ht="16.5" customHeight="1" x14ac:dyDescent="0.25">
      <c r="A202" s="25"/>
      <c r="B202" s="50">
        <f t="array" aca="1" ref="B202:H202" ca="1">Days+8+DATE(Calendar12Year,Calendar12MonthOption,1)-WEEKDAY(DATE(Calendar12Year,Calendar12MonthOption,1),WeekdayOption)</f>
        <v>46453</v>
      </c>
      <c r="C202" s="3">
        <f ca="1"/>
        <v>46454</v>
      </c>
      <c r="D202" s="3">
        <f ca="1"/>
        <v>46455</v>
      </c>
      <c r="E202" s="3">
        <f ca="1"/>
        <v>46456</v>
      </c>
      <c r="F202" s="3">
        <f ca="1"/>
        <v>46457</v>
      </c>
      <c r="G202" s="3">
        <f ca="1"/>
        <v>46458</v>
      </c>
      <c r="H202" s="50">
        <f ca="1"/>
        <v>46459</v>
      </c>
    </row>
    <row r="203" spans="1:8" ht="30.75" customHeight="1" x14ac:dyDescent="0.25">
      <c r="A203" s="35" t="s">
        <v>4</v>
      </c>
      <c r="B203" s="51"/>
      <c r="C203" s="57" t="s">
        <v>71</v>
      </c>
      <c r="D203" s="40"/>
      <c r="E203" s="40"/>
      <c r="F203" s="36"/>
      <c r="G203" s="40"/>
      <c r="H203" s="51"/>
    </row>
    <row r="204" spans="1:8" ht="30.75" customHeight="1" x14ac:dyDescent="0.25">
      <c r="A204" s="33" t="s">
        <v>5</v>
      </c>
      <c r="B204" s="52"/>
      <c r="C204" s="34"/>
      <c r="D204" s="34"/>
      <c r="E204" s="34"/>
      <c r="F204" s="34"/>
      <c r="G204" s="34"/>
      <c r="H204" s="52"/>
    </row>
    <row r="205" spans="1:8" ht="16.5" customHeight="1" x14ac:dyDescent="0.25">
      <c r="A205" s="25"/>
      <c r="B205" s="50">
        <f t="array" aca="1" ref="B205:H205" ca="1">Days+15+DATE(Calendar12Year,Calendar12MonthOption,1)-WEEKDAY(DATE(Calendar12Year,Calendar12MonthOption,1),WeekdayOption)</f>
        <v>46460</v>
      </c>
      <c r="C205" s="3">
        <f ca="1"/>
        <v>46461</v>
      </c>
      <c r="D205" s="3">
        <f ca="1"/>
        <v>46462</v>
      </c>
      <c r="E205" s="3">
        <f ca="1"/>
        <v>46463</v>
      </c>
      <c r="F205" s="3">
        <f ca="1"/>
        <v>46464</v>
      </c>
      <c r="G205" s="3">
        <f ca="1"/>
        <v>46465</v>
      </c>
      <c r="H205" s="50">
        <f ca="1"/>
        <v>46466</v>
      </c>
    </row>
    <row r="206" spans="1:8" ht="30" customHeight="1" x14ac:dyDescent="0.25">
      <c r="A206" s="35" t="s">
        <v>4</v>
      </c>
      <c r="B206" s="51"/>
      <c r="C206" s="36"/>
      <c r="D206" s="40"/>
      <c r="E206" s="40"/>
      <c r="F206" s="36"/>
      <c r="G206" s="40"/>
      <c r="H206" s="51"/>
    </row>
    <row r="207" spans="1:8" ht="30" customHeight="1" x14ac:dyDescent="0.25">
      <c r="A207" s="33" t="s">
        <v>5</v>
      </c>
      <c r="B207" s="52"/>
      <c r="C207" s="34"/>
      <c r="D207" s="34"/>
      <c r="E207" s="34"/>
      <c r="F207" s="34"/>
      <c r="G207" s="34"/>
      <c r="H207" s="52"/>
    </row>
    <row r="208" spans="1:8" ht="16.5" customHeight="1" x14ac:dyDescent="0.25">
      <c r="A208" s="25"/>
      <c r="B208" s="50">
        <f t="array" aca="1" ref="B208:H208" ca="1">Days+22+DATE(Calendar12Year,Calendar12MonthOption,1)-WEEKDAY(DATE(Calendar12Year,Calendar12MonthOption,1),WeekdayOption)</f>
        <v>46467</v>
      </c>
      <c r="C208" s="50">
        <f ca="1"/>
        <v>46468</v>
      </c>
      <c r="D208" s="3">
        <f ca="1"/>
        <v>46469</v>
      </c>
      <c r="E208" s="3">
        <f ca="1"/>
        <v>46470</v>
      </c>
      <c r="F208" s="3">
        <f ca="1"/>
        <v>46471</v>
      </c>
      <c r="G208" s="3">
        <f ca="1"/>
        <v>46472</v>
      </c>
      <c r="H208" s="50">
        <f ca="1"/>
        <v>46473</v>
      </c>
    </row>
    <row r="209" spans="1:8" ht="30" customHeight="1" x14ac:dyDescent="0.25">
      <c r="A209" s="35" t="s">
        <v>4</v>
      </c>
      <c r="B209" s="51"/>
      <c r="C209" s="51" t="s">
        <v>30</v>
      </c>
      <c r="D209" s="40"/>
      <c r="E209" s="40"/>
      <c r="F209" s="36"/>
      <c r="G209" s="40"/>
      <c r="H209" s="51"/>
    </row>
    <row r="210" spans="1:8" ht="30" customHeight="1" x14ac:dyDescent="0.25">
      <c r="A210" s="33" t="s">
        <v>5</v>
      </c>
      <c r="B210" s="52"/>
      <c r="C210" s="52"/>
      <c r="D210" s="34"/>
      <c r="E210" s="34"/>
      <c r="F210" s="34"/>
      <c r="G210" s="34"/>
      <c r="H210" s="52"/>
    </row>
    <row r="211" spans="1:8" ht="16.5" customHeight="1" x14ac:dyDescent="0.25">
      <c r="A211" s="25"/>
      <c r="B211" s="50">
        <f t="array" aca="1" ref="B211:H211" ca="1">Days+29+DATE(Calendar12Year,Calendar12MonthOption,1)-WEEKDAY(DATE(Calendar12Year,Calendar12MonthOption,1),WeekdayOption)</f>
        <v>46474</v>
      </c>
      <c r="C211" s="3">
        <f ca="1"/>
        <v>46475</v>
      </c>
      <c r="D211" s="3">
        <f ca="1"/>
        <v>46476</v>
      </c>
      <c r="E211" s="3">
        <f ca="1"/>
        <v>46477</v>
      </c>
      <c r="F211" s="3">
        <f ca="1"/>
        <v>46478</v>
      </c>
      <c r="G211" s="3">
        <f ca="1"/>
        <v>46479</v>
      </c>
      <c r="H211" s="3">
        <f ca="1"/>
        <v>46480</v>
      </c>
    </row>
    <row r="212" spans="1:8" ht="30" customHeight="1" x14ac:dyDescent="0.25">
      <c r="A212" s="35" t="s">
        <v>4</v>
      </c>
      <c r="B212" s="51"/>
      <c r="C212" s="36"/>
      <c r="D212" s="40"/>
      <c r="E212" s="40"/>
      <c r="F212" s="36"/>
      <c r="G212" s="36"/>
      <c r="H212" s="36"/>
    </row>
    <row r="213" spans="1:8" ht="30" customHeight="1" x14ac:dyDescent="0.25">
      <c r="A213" s="33" t="s">
        <v>5</v>
      </c>
      <c r="B213" s="52"/>
      <c r="C213" s="34"/>
      <c r="D213" s="34"/>
      <c r="E213" s="34"/>
      <c r="F213" s="34"/>
      <c r="G213" s="34"/>
      <c r="H213" s="34"/>
    </row>
    <row r="214" spans="1:8" ht="63.75" customHeight="1" x14ac:dyDescent="0.25"/>
  </sheetData>
  <mergeCells count="23">
    <mergeCell ref="C1:E1"/>
    <mergeCell ref="F1:H1"/>
    <mergeCell ref="F18:H18"/>
    <mergeCell ref="F38:H38"/>
    <mergeCell ref="C18:E18"/>
    <mergeCell ref="C38:E38"/>
    <mergeCell ref="F72:H72"/>
    <mergeCell ref="F92:H92"/>
    <mergeCell ref="C55:E55"/>
    <mergeCell ref="C72:E72"/>
    <mergeCell ref="C92:E92"/>
    <mergeCell ref="F109:H109"/>
    <mergeCell ref="F126:H126"/>
    <mergeCell ref="F143:H143"/>
    <mergeCell ref="C109:E109"/>
    <mergeCell ref="C126:E126"/>
    <mergeCell ref="C143:E143"/>
    <mergeCell ref="F160:H160"/>
    <mergeCell ref="F180:H180"/>
    <mergeCell ref="F197:H197"/>
    <mergeCell ref="C160:E160"/>
    <mergeCell ref="C180:E180"/>
    <mergeCell ref="C197:E197"/>
  </mergeCells>
  <phoneticPr fontId="2"/>
  <conditionalFormatting sqref="B3:H17">
    <cfRule type="expression" dxfId="127" priority="64">
      <formula>MONTH(B3)&lt;&gt;Calendar1MonthOption</formula>
    </cfRule>
  </conditionalFormatting>
  <conditionalFormatting sqref="B20:H34 B35:C35 B36:H37">
    <cfRule type="expression" dxfId="126" priority="63">
      <formula>MONTH(B20)&lt;&gt;Calendar2MonthOption</formula>
    </cfRule>
  </conditionalFormatting>
  <conditionalFormatting sqref="B40:H40 B43:H43 B46:H46 B49:H49 B52:H52">
    <cfRule type="expression" dxfId="125" priority="62">
      <formula>MONTH(B40)&lt;&gt;Calendar3MonthOption</formula>
    </cfRule>
  </conditionalFormatting>
  <conditionalFormatting sqref="B41:H42">
    <cfRule type="expression" dxfId="124" priority="52">
      <formula>MONTH(B41)&lt;&gt;Calendar2MonthOption</formula>
    </cfRule>
  </conditionalFormatting>
  <conditionalFormatting sqref="B44:H45">
    <cfRule type="expression" dxfId="123" priority="51">
      <formula>MONTH(B44)&lt;&gt;Calendar2MonthOption</formula>
    </cfRule>
  </conditionalFormatting>
  <conditionalFormatting sqref="B47:H48">
    <cfRule type="expression" dxfId="122" priority="50">
      <formula>MONTH(B47)&lt;&gt;Calendar2MonthOption</formula>
    </cfRule>
  </conditionalFormatting>
  <conditionalFormatting sqref="B50:H51">
    <cfRule type="expression" dxfId="121" priority="49">
      <formula>MONTH(B50)&lt;&gt;Calendar2MonthOption</formula>
    </cfRule>
  </conditionalFormatting>
  <conditionalFormatting sqref="B53:H54">
    <cfRule type="expression" dxfId="120" priority="48">
      <formula>MONTH(B53)&lt;&gt;Calendar2MonthOption</formula>
    </cfRule>
  </conditionalFormatting>
  <conditionalFormatting sqref="B57:H57 B60:H60 B63:H63 B66:H66 B69:H69">
    <cfRule type="expression" dxfId="119" priority="53">
      <formula>MONTH(B57)&lt;&gt;Calendar4MonthOption</formula>
    </cfRule>
  </conditionalFormatting>
  <conditionalFormatting sqref="B58:H59">
    <cfRule type="expression" dxfId="118" priority="47">
      <formula>MONTH(B58)&lt;&gt;Calendar2MonthOption</formula>
    </cfRule>
  </conditionalFormatting>
  <conditionalFormatting sqref="B61:H62">
    <cfRule type="expression" dxfId="117" priority="46">
      <formula>MONTH(B61)&lt;&gt;Calendar2MonthOption</formula>
    </cfRule>
  </conditionalFormatting>
  <conditionalFormatting sqref="B64:H65">
    <cfRule type="expression" dxfId="116" priority="45">
      <formula>MONTH(B64)&lt;&gt;Calendar2MonthOption</formula>
    </cfRule>
  </conditionalFormatting>
  <conditionalFormatting sqref="B67:H68">
    <cfRule type="expression" dxfId="115" priority="44">
      <formula>MONTH(B67)&lt;&gt;Calendar2MonthOption</formula>
    </cfRule>
  </conditionalFormatting>
  <conditionalFormatting sqref="B70:H71">
    <cfRule type="expression" dxfId="114" priority="43">
      <formula>MONTH(B70)&lt;&gt;Calendar2MonthOption</formula>
    </cfRule>
  </conditionalFormatting>
  <conditionalFormatting sqref="B74:H74 B77:H77 B80:H80 B83:H83 B86:H86 B89:C89">
    <cfRule type="expression" dxfId="113" priority="61">
      <formula>MONTH(B74)&lt;&gt;Calendar5MonthOption</formula>
    </cfRule>
  </conditionalFormatting>
  <conditionalFormatting sqref="B75:H76">
    <cfRule type="expression" dxfId="112" priority="42">
      <formula>MONTH(B75)&lt;&gt;Calendar2MonthOption</formula>
    </cfRule>
  </conditionalFormatting>
  <conditionalFormatting sqref="B78:H79">
    <cfRule type="expression" dxfId="111" priority="41">
      <formula>MONTH(B78)&lt;&gt;Calendar2MonthOption</formula>
    </cfRule>
  </conditionalFormatting>
  <conditionalFormatting sqref="B81:H82">
    <cfRule type="expression" dxfId="110" priority="40">
      <formula>MONTH(B81)&lt;&gt;Calendar2MonthOption</formula>
    </cfRule>
  </conditionalFormatting>
  <conditionalFormatting sqref="B84:H85">
    <cfRule type="expression" dxfId="109" priority="39">
      <formula>MONTH(B84)&lt;&gt;Calendar2MonthOption</formula>
    </cfRule>
  </conditionalFormatting>
  <conditionalFormatting sqref="B87:H88">
    <cfRule type="expression" dxfId="108" priority="38">
      <formula>MONTH(B87)&lt;&gt;Calendar2MonthOption</formula>
    </cfRule>
  </conditionalFormatting>
  <conditionalFormatting sqref="B90:H91">
    <cfRule type="expression" dxfId="107" priority="37">
      <formula>MONTH(B90)&lt;&gt;Calendar2MonthOption</formula>
    </cfRule>
  </conditionalFormatting>
  <conditionalFormatting sqref="B94:H94 B97:H97 B100:H100 B103:H103 B106:H106">
    <cfRule type="expression" dxfId="106" priority="60">
      <formula>MONTH(B94)&lt;&gt;Calendar6MonthOption</formula>
    </cfRule>
  </conditionalFormatting>
  <conditionalFormatting sqref="B95:H96">
    <cfRule type="expression" dxfId="105" priority="36">
      <formula>MONTH(B95)&lt;&gt;Calendar2MonthOption</formula>
    </cfRule>
  </conditionalFormatting>
  <conditionalFormatting sqref="B98:H99">
    <cfRule type="expression" dxfId="104" priority="35">
      <formula>MONTH(B98)&lt;&gt;Calendar2MonthOption</formula>
    </cfRule>
  </conditionalFormatting>
  <conditionalFormatting sqref="B101:H102">
    <cfRule type="expression" dxfId="103" priority="34">
      <formula>MONTH(B101)&lt;&gt;Calendar2MonthOption</formula>
    </cfRule>
  </conditionalFormatting>
  <conditionalFormatting sqref="B104:H105">
    <cfRule type="expression" dxfId="102" priority="33">
      <formula>MONTH(B104)&lt;&gt;Calendar2MonthOption</formula>
    </cfRule>
  </conditionalFormatting>
  <conditionalFormatting sqref="B107:H108">
    <cfRule type="expression" dxfId="101" priority="32">
      <formula>MONTH(B107)&lt;&gt;Calendar2MonthOption</formula>
    </cfRule>
  </conditionalFormatting>
  <conditionalFormatting sqref="B111:H111 B114:H114 B117:H117 B120:H120 B123:H123">
    <cfRule type="expression" dxfId="100" priority="59">
      <formula>MONTH(B111)&lt;&gt;Calendar7MonthOption</formula>
    </cfRule>
  </conditionalFormatting>
  <conditionalFormatting sqref="B112:H113">
    <cfRule type="expression" dxfId="99" priority="31">
      <formula>MONTH(B112)&lt;&gt;Calendar2MonthOption</formula>
    </cfRule>
  </conditionalFormatting>
  <conditionalFormatting sqref="B115:H116">
    <cfRule type="expression" dxfId="98" priority="30">
      <formula>MONTH(B115)&lt;&gt;Calendar2MonthOption</formula>
    </cfRule>
  </conditionalFormatting>
  <conditionalFormatting sqref="B118:H119">
    <cfRule type="expression" dxfId="97" priority="29">
      <formula>MONTH(B118)&lt;&gt;Calendar2MonthOption</formula>
    </cfRule>
  </conditionalFormatting>
  <conditionalFormatting sqref="B121:H122">
    <cfRule type="expression" dxfId="96" priority="28">
      <formula>MONTH(B121)&lt;&gt;Calendar2MonthOption</formula>
    </cfRule>
  </conditionalFormatting>
  <conditionalFormatting sqref="B124:H125">
    <cfRule type="expression" dxfId="95" priority="27">
      <formula>MONTH(B124)&lt;&gt;Calendar2MonthOption</formula>
    </cfRule>
  </conditionalFormatting>
  <conditionalFormatting sqref="B128:H128 B131:H131 B134:H134 B137:H137 B140:H140">
    <cfRule type="expression" dxfId="94" priority="58">
      <formula>MONTH(B128)&lt;&gt;Calendar8MonthOption</formula>
    </cfRule>
  </conditionalFormatting>
  <conditionalFormatting sqref="B129:H130">
    <cfRule type="expression" dxfId="93" priority="26">
      <formula>MONTH(B129)&lt;&gt;Calendar2MonthOption</formula>
    </cfRule>
  </conditionalFormatting>
  <conditionalFormatting sqref="B132:H133">
    <cfRule type="expression" dxfId="92" priority="25">
      <formula>MONTH(B132)&lt;&gt;Calendar2MonthOption</formula>
    </cfRule>
  </conditionalFormatting>
  <conditionalFormatting sqref="B135:H136">
    <cfRule type="expression" dxfId="91" priority="24">
      <formula>MONTH(B135)&lt;&gt;Calendar2MonthOption</formula>
    </cfRule>
  </conditionalFormatting>
  <conditionalFormatting sqref="B138:H139">
    <cfRule type="expression" dxfId="90" priority="23">
      <formula>MONTH(B138)&lt;&gt;Calendar2MonthOption</formula>
    </cfRule>
  </conditionalFormatting>
  <conditionalFormatting sqref="B141:H142">
    <cfRule type="expression" dxfId="89" priority="22">
      <formula>MONTH(B141)&lt;&gt;Calendar2MonthOption</formula>
    </cfRule>
  </conditionalFormatting>
  <conditionalFormatting sqref="B145:H145 B148:H148 B151:H151 B154:H154 B157:H157">
    <cfRule type="expression" dxfId="88" priority="57">
      <formula>MONTH(B145)&lt;&gt;Calendar9MonthOption</formula>
    </cfRule>
  </conditionalFormatting>
  <conditionalFormatting sqref="B146:H147">
    <cfRule type="expression" dxfId="87" priority="21">
      <formula>MONTH(B146)&lt;&gt;Calendar2MonthOption</formula>
    </cfRule>
  </conditionalFormatting>
  <conditionalFormatting sqref="B149:H150">
    <cfRule type="expression" dxfId="86" priority="20">
      <formula>MONTH(B149)&lt;&gt;Calendar2MonthOption</formula>
    </cfRule>
  </conditionalFormatting>
  <conditionalFormatting sqref="B152:H153">
    <cfRule type="expression" dxfId="85" priority="19">
      <formula>MONTH(B152)&lt;&gt;Calendar2MonthOption</formula>
    </cfRule>
  </conditionalFormatting>
  <conditionalFormatting sqref="B155:H156">
    <cfRule type="expression" dxfId="84" priority="18">
      <formula>MONTH(B155)&lt;&gt;Calendar2MonthOption</formula>
    </cfRule>
  </conditionalFormatting>
  <conditionalFormatting sqref="B158:H159">
    <cfRule type="expression" dxfId="83" priority="17">
      <formula>MONTH(B158)&lt;&gt;Calendar2MonthOption</formula>
    </cfRule>
  </conditionalFormatting>
  <conditionalFormatting sqref="B162:H162 B165:H165 B168:H168 B171:H171 B174:H174 B177:C177">
    <cfRule type="expression" dxfId="82" priority="56">
      <formula>MONTH(B162)&lt;&gt;Calendar10MonthOption</formula>
    </cfRule>
  </conditionalFormatting>
  <conditionalFormatting sqref="B163:H164">
    <cfRule type="expression" dxfId="81" priority="16">
      <formula>MONTH(B163)&lt;&gt;Calendar2MonthOption</formula>
    </cfRule>
  </conditionalFormatting>
  <conditionalFormatting sqref="B166:H167">
    <cfRule type="expression" dxfId="80" priority="15">
      <formula>MONTH(B166)&lt;&gt;Calendar2MonthOption</formula>
    </cfRule>
  </conditionalFormatting>
  <conditionalFormatting sqref="B169:H170">
    <cfRule type="expression" dxfId="79" priority="14">
      <formula>MONTH(B169)&lt;&gt;Calendar2MonthOption</formula>
    </cfRule>
  </conditionalFormatting>
  <conditionalFormatting sqref="B172:H173">
    <cfRule type="expression" dxfId="78" priority="13">
      <formula>MONTH(B172)&lt;&gt;Calendar2MonthOption</formula>
    </cfRule>
  </conditionalFormatting>
  <conditionalFormatting sqref="B175:H176">
    <cfRule type="expression" dxfId="77" priority="12">
      <formula>MONTH(B175)&lt;&gt;Calendar2MonthOption</formula>
    </cfRule>
  </conditionalFormatting>
  <conditionalFormatting sqref="B178:H179">
    <cfRule type="expression" dxfId="76" priority="11">
      <formula>MONTH(B178)&lt;&gt;Calendar2MonthOption</formula>
    </cfRule>
  </conditionalFormatting>
  <conditionalFormatting sqref="B182:H182 B185:H185 B188:H188 B191:H191 B194:H194">
    <cfRule type="expression" dxfId="75" priority="55">
      <formula>MONTH(B182)&lt;&gt;Calendar11MonthOption</formula>
    </cfRule>
  </conditionalFormatting>
  <conditionalFormatting sqref="B183:H184">
    <cfRule type="expression" dxfId="74" priority="10">
      <formula>MONTH(B183)&lt;&gt;Calendar2MonthOption</formula>
    </cfRule>
  </conditionalFormatting>
  <conditionalFormatting sqref="B186:H187">
    <cfRule type="expression" dxfId="73" priority="9">
      <formula>MONTH(B186)&lt;&gt;Calendar2MonthOption</formula>
    </cfRule>
  </conditionalFormatting>
  <conditionalFormatting sqref="B189:H190">
    <cfRule type="expression" dxfId="72" priority="8">
      <formula>MONTH(B189)&lt;&gt;Calendar2MonthOption</formula>
    </cfRule>
  </conditionalFormatting>
  <conditionalFormatting sqref="B192:H193">
    <cfRule type="expression" dxfId="71" priority="7">
      <formula>MONTH(B192)&lt;&gt;Calendar2MonthOption</formula>
    </cfRule>
  </conditionalFormatting>
  <conditionalFormatting sqref="B195:H196">
    <cfRule type="expression" dxfId="70" priority="6">
      <formula>MONTH(B195)&lt;&gt;Calendar2MonthOption</formula>
    </cfRule>
  </conditionalFormatting>
  <conditionalFormatting sqref="B199:H199 B202:H202 B205:H205 B208:H208 B211:H211">
    <cfRule type="expression" dxfId="69" priority="54">
      <formula>MONTH(B199)&lt;&gt;Calendar12MonthOption</formula>
    </cfRule>
  </conditionalFormatting>
  <conditionalFormatting sqref="B200:H201">
    <cfRule type="expression" dxfId="68" priority="5">
      <formula>MONTH(B200)&lt;&gt;Calendar2MonthOption</formula>
    </cfRule>
  </conditionalFormatting>
  <conditionalFormatting sqref="B203:H204">
    <cfRule type="expression" dxfId="67" priority="4">
      <formula>MONTH(B203)&lt;&gt;Calendar2MonthOption</formula>
    </cfRule>
  </conditionalFormatting>
  <conditionalFormatting sqref="B206:H207">
    <cfRule type="expression" dxfId="66" priority="3">
      <formula>MONTH(B206)&lt;&gt;Calendar2MonthOption</formula>
    </cfRule>
  </conditionalFormatting>
  <conditionalFormatting sqref="B209:H210">
    <cfRule type="expression" dxfId="65" priority="2">
      <formula>MONTH(B209)&lt;&gt;Calendar2MonthOption</formula>
    </cfRule>
  </conditionalFormatting>
  <conditionalFormatting sqref="B212:H213">
    <cfRule type="expression" dxfId="64" priority="1">
      <formula>MONTH(B212)&lt;&gt;Calendar2MonthOption</formula>
    </cfRule>
  </conditionalFormatting>
  <dataValidations disablePrompts="1" count="8">
    <dataValidation allowBlank="1" showInputMessage="1" prompt="日付" sqref="B3:B5 B10:B11 B7:B8 B13:B14 B16:B17" xr:uid="{5414BC03-206A-477B-80D4-0A31DFEA2E91}"/>
    <dataValidation allowBlank="1" showInputMessage="1" showErrorMessage="1" prompt="曜日は自動的に決定されます。曜日を変更するには、セル B2 で新しい週の開始曜日を選択します" sqref="C19:H19 B39:H39 B56:H56 B73:H73 B93:H93 B110:H110 B127:H127 B144:H144 B161:H161 B181:H181 B198:H198" xr:uid="{41041999-B482-49D1-AB27-DCA6DEE70032}"/>
    <dataValidation allowBlank="1" showInputMessage="1" showErrorMessage="1" prompt="カレンダーの月は、セル C1 で選択した年に基づいて自動的に更新されます" sqref="B38 B126 B55 B197 B72 B160 B92 B180 B109 B143" xr:uid="{76FF7CB3-04B6-4507-A503-3FBDBAD517E5}"/>
    <dataValidation allowBlank="1" showInputMessage="1" showErrorMessage="1" prompt="カレンダーの年は、セル B1 で選択した年に基づいて自動的に更新されます" sqref="A38 A55 A72 A92 A109 A126 A143 A160 A180 A197" xr:uid="{7B53C195-2D6C-422D-91D4-2A8B326F3206}"/>
    <dataValidation allowBlank="1" showInputMessage="1" prompt="曜日は自動的に決定されます。曜日を変更するには、セル B2 で新しい週の開始曜日を選択します" sqref="C2:H2 B19" xr:uid="{D38218C2-B0E8-42A6-83AD-0A401A601B3C}"/>
    <dataValidation allowBlank="1" showInputMessage="1" showErrorMessage="1" prompt="このセルに年を入力します" sqref="A1 A18" xr:uid="{65300492-3ACA-45F4-94F1-3D1D920BDE08}"/>
    <dataValidation type="list" errorStyle="warning" allowBlank="1" showInputMessage="1" showErrorMessage="1" error="リストから最初の暦月を選択します。[キャンセル] を選択して、Alt キーを押しながら下方向キーを押し、オプションを表示してから、下方向キーで移動し、Enter キーを押して選択します" prompt="このセルでカレンダーの最初の月を選択します。Alt キーを押しながら下矢印キーを押して、ドロップダウン リストを開いてから、Enter キーを押して選択します" sqref="B1 B18" xr:uid="{E54F4829-6401-42BF-A2A3-5B6E8339A8F6}">
      <formula1>"1月,2月,3月,4月,5月,6月,7月,8月,9月,10月,11月,12月"</formula1>
    </dataValidation>
    <dataValidation type="list" errorStyle="warning" allowBlank="1" showInputMessage="1" showErrorMessage="1" error="リストから週の最初の曜日を選択します。[キャンセル] を選択して、Alt キーを押しながら下方向キーを押し、オプションを表示します。下方向キーで移動し、Enter キーを押して選択します" prompt="このセルで週の最初の曜日を選択します。Alt キーを押しながら下矢印キーを押して、ドロップダウン リストを開いてから、Enter キーを押して選択します。カレンダーは自動的に更新されます" sqref="B2" xr:uid="{68A2D17B-02A9-4F37-A488-993B0BF3A0DE}">
      <formula1>"日曜日,月曜日,火曜日,水曜日,木曜日,金曜日,土曜日"</formula1>
    </dataValidation>
  </dataValidations>
  <printOptions horizontalCentered="1" verticalCentered="1"/>
  <pageMargins left="0.25" right="0.25" top="0.45" bottom="0.45" header="0.5" footer="0.5"/>
  <pageSetup paperSize="9" fitToHeight="0" orientation="landscape" r:id="rId1"/>
  <headerFooter alignWithMargins="0"/>
  <rowBreaks count="11" manualBreakCount="11">
    <brk id="17" max="7" man="1"/>
    <brk id="37" max="7" man="1"/>
    <brk id="54" max="7" man="1"/>
    <brk id="71" max="7" man="1"/>
    <brk id="91" max="7" man="1"/>
    <brk id="108" max="7" man="1"/>
    <brk id="125" max="7" man="1"/>
    <brk id="142" max="7" man="1"/>
    <brk id="159" max="7" man="1"/>
    <brk id="179" max="7" man="1"/>
    <brk id="196" max="7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5C3741-DCAD-4635-8664-A604C9DFC932}">
  <sheetPr>
    <tabColor theme="4" tint="-0.249977111117893"/>
    <pageSetUpPr autoPageBreaks="0" fitToPage="1"/>
  </sheetPr>
  <dimension ref="A1:K214"/>
  <sheetViews>
    <sheetView showGridLines="0" view="pageBreakPreview" zoomScaleNormal="100" zoomScaleSheetLayoutView="100" workbookViewId="0">
      <selection activeCell="L7" sqref="L7"/>
    </sheetView>
  </sheetViews>
  <sheetFormatPr defaultColWidth="8.88671875" defaultRowHeight="15.75" x14ac:dyDescent="0.25"/>
  <cols>
    <col min="1" max="1" width="13.21875" style="32" customWidth="1"/>
    <col min="2" max="8" width="14.44140625" customWidth="1"/>
    <col min="9" max="9" width="2.6640625" customWidth="1"/>
    <col min="14" max="14" width="6" customWidth="1"/>
  </cols>
  <sheetData>
    <row r="1" spans="1:8" ht="54" customHeight="1" x14ac:dyDescent="0.7">
      <c r="A1" s="23">
        <f ca="1">YEAR(TODAY())</f>
        <v>2026</v>
      </c>
      <c r="B1" s="22" t="s">
        <v>2</v>
      </c>
      <c r="C1" s="46" t="s">
        <v>6</v>
      </c>
      <c r="D1" s="46"/>
      <c r="E1" s="46"/>
      <c r="F1" s="48" t="s">
        <v>9</v>
      </c>
      <c r="G1" s="49"/>
      <c r="H1" s="49"/>
    </row>
    <row r="2" spans="1:8" ht="14.25" customHeight="1" x14ac:dyDescent="0.25">
      <c r="A2" s="24"/>
      <c r="B2" s="1" t="s">
        <v>0</v>
      </c>
      <c r="C2" s="2" t="str">
        <f t="shared" ref="C2:H2" ca="1" si="0">UPPER(TEXT(C3,"aaaa"))</f>
        <v>月曜日</v>
      </c>
      <c r="D2" s="1" t="str">
        <f t="shared" ca="1" si="0"/>
        <v>火曜日</v>
      </c>
      <c r="E2" s="2" t="str">
        <f t="shared" ca="1" si="0"/>
        <v>水曜日</v>
      </c>
      <c r="F2" s="1" t="str">
        <f t="shared" ca="1" si="0"/>
        <v>木曜日</v>
      </c>
      <c r="G2" s="2" t="str">
        <f t="shared" ca="1" si="0"/>
        <v>金曜日</v>
      </c>
      <c r="H2" s="1" t="str">
        <f t="shared" ca="1" si="0"/>
        <v>土曜日</v>
      </c>
    </row>
    <row r="3" spans="1:8" ht="16.5" customHeight="1" x14ac:dyDescent="0.25">
      <c r="A3" s="25"/>
      <c r="B3" s="3">
        <f t="array" aca="1" ref="B3:H3" ca="1">Days+1+DATE(Calendar1Year,Calendar1MonthOption,1)-WEEKDAY(DATE(Calendar1Year,Calendar1MonthOption,1),WeekdayOption)</f>
        <v>46110</v>
      </c>
      <c r="C3" s="3">
        <f ca="1"/>
        <v>46111</v>
      </c>
      <c r="D3" s="3">
        <f ca="1"/>
        <v>46112</v>
      </c>
      <c r="E3" s="3">
        <f ca="1"/>
        <v>46113</v>
      </c>
      <c r="F3" s="3">
        <f ca="1"/>
        <v>46114</v>
      </c>
      <c r="G3" s="3">
        <f ca="1"/>
        <v>46115</v>
      </c>
      <c r="H3" s="3">
        <f ca="1"/>
        <v>46116</v>
      </c>
    </row>
    <row r="4" spans="1:8" ht="30" customHeight="1" x14ac:dyDescent="0.25">
      <c r="A4" s="35" t="s">
        <v>4</v>
      </c>
      <c r="B4" s="36"/>
      <c r="C4" s="36"/>
      <c r="D4" s="36"/>
      <c r="E4" s="42" t="s">
        <v>7</v>
      </c>
      <c r="F4" s="37"/>
      <c r="G4" s="36"/>
      <c r="H4" s="36"/>
    </row>
    <row r="5" spans="1:8" ht="30" customHeight="1" x14ac:dyDescent="0.25">
      <c r="A5" s="33" t="s">
        <v>5</v>
      </c>
      <c r="B5" s="34"/>
      <c r="C5" s="34"/>
      <c r="D5" s="34"/>
      <c r="E5" s="34"/>
      <c r="F5" s="34"/>
      <c r="G5" s="34"/>
      <c r="H5" s="34"/>
    </row>
    <row r="6" spans="1:8" ht="16.5" customHeight="1" x14ac:dyDescent="0.25">
      <c r="A6" s="26"/>
      <c r="B6" s="3">
        <f t="array" aca="1" ref="B6:H6" ca="1">Days+8+DATE(Calendar1Year,Calendar1MonthOption,1)-WEEKDAY(DATE(Calendar1Year,Calendar1MonthOption,1),WeekdayOption)</f>
        <v>46117</v>
      </c>
      <c r="C6" s="3">
        <f ca="1"/>
        <v>46118</v>
      </c>
      <c r="D6" s="3">
        <f ca="1"/>
        <v>46119</v>
      </c>
      <c r="E6" s="3">
        <f ca="1"/>
        <v>46120</v>
      </c>
      <c r="F6" s="3">
        <f ca="1"/>
        <v>46121</v>
      </c>
      <c r="G6" s="3">
        <f ca="1"/>
        <v>46122</v>
      </c>
      <c r="H6" s="3">
        <f ca="1"/>
        <v>46123</v>
      </c>
    </row>
    <row r="7" spans="1:8" ht="30" customHeight="1" x14ac:dyDescent="0.25">
      <c r="A7" s="35" t="s">
        <v>4</v>
      </c>
      <c r="B7" s="36"/>
      <c r="C7" s="36"/>
      <c r="D7" s="36"/>
      <c r="E7" s="36"/>
      <c r="F7" s="42" t="s">
        <v>8</v>
      </c>
      <c r="G7" s="36"/>
      <c r="H7" s="36"/>
    </row>
    <row r="8" spans="1:8" ht="30" customHeight="1" x14ac:dyDescent="0.25">
      <c r="A8" s="33" t="s">
        <v>5</v>
      </c>
      <c r="B8" s="34"/>
      <c r="C8" s="34"/>
      <c r="D8" s="34"/>
      <c r="E8" s="34"/>
      <c r="F8" s="43" t="s">
        <v>10</v>
      </c>
      <c r="G8" s="34"/>
      <c r="H8" s="34"/>
    </row>
    <row r="9" spans="1:8" ht="16.5" customHeight="1" x14ac:dyDescent="0.25">
      <c r="A9" s="26"/>
      <c r="B9" s="3" cm="1">
        <f t="array" aca="1" ref="B9:H9" ca="1">Days+15+DATE(Calendar1Year,Calendar1MonthOption,1)-WEEKDAY(DATE(Calendar1Year,Calendar1MonthOption,1),WeekdayOption)</f>
        <v>46124</v>
      </c>
      <c r="C9" s="3">
        <f ca="1"/>
        <v>46125</v>
      </c>
      <c r="D9" s="3">
        <f ca="1"/>
        <v>46126</v>
      </c>
      <c r="E9" s="3">
        <f ca="1"/>
        <v>46127</v>
      </c>
      <c r="F9" s="3">
        <f ca="1"/>
        <v>46128</v>
      </c>
      <c r="G9" s="3">
        <f ca="1"/>
        <v>46129</v>
      </c>
      <c r="H9" s="3">
        <f ca="1"/>
        <v>46130</v>
      </c>
    </row>
    <row r="10" spans="1:8" ht="30" customHeight="1" x14ac:dyDescent="0.25">
      <c r="A10" s="35" t="s">
        <v>4</v>
      </c>
      <c r="B10" s="36"/>
      <c r="C10" s="42" t="s">
        <v>11</v>
      </c>
      <c r="D10" s="36"/>
      <c r="E10" s="36"/>
      <c r="F10" s="37"/>
      <c r="G10" s="40" t="s">
        <v>12</v>
      </c>
      <c r="H10" s="36"/>
    </row>
    <row r="11" spans="1:8" ht="30" customHeight="1" x14ac:dyDescent="0.25">
      <c r="A11" s="33" t="s">
        <v>5</v>
      </c>
      <c r="B11" s="34"/>
      <c r="C11" s="34"/>
      <c r="D11" s="34"/>
      <c r="E11" s="34"/>
      <c r="F11" s="34"/>
      <c r="G11" s="41"/>
      <c r="H11" s="34"/>
    </row>
    <row r="12" spans="1:8" ht="16.5" customHeight="1" x14ac:dyDescent="0.25">
      <c r="A12" s="26"/>
      <c r="B12" s="3" cm="1">
        <f t="array" aca="1" ref="B12:H12" ca="1">Days+22+DATE(Calendar1Year,Calendar1MonthOption,1)-WEEKDAY(DATE(Calendar1Year,Calendar1MonthOption,1),WeekdayOption)</f>
        <v>46131</v>
      </c>
      <c r="C12" s="3">
        <f ca="1"/>
        <v>46132</v>
      </c>
      <c r="D12" s="3">
        <f ca="1"/>
        <v>46133</v>
      </c>
      <c r="E12" s="3">
        <f ca="1"/>
        <v>46134</v>
      </c>
      <c r="F12" s="3">
        <f ca="1"/>
        <v>46135</v>
      </c>
      <c r="G12" s="3">
        <f ca="1"/>
        <v>46136</v>
      </c>
      <c r="H12" s="3">
        <f ca="1"/>
        <v>46137</v>
      </c>
    </row>
    <row r="13" spans="1:8" ht="30" customHeight="1" x14ac:dyDescent="0.25">
      <c r="A13" s="35" t="s">
        <v>4</v>
      </c>
      <c r="B13" s="36"/>
      <c r="C13" s="36"/>
      <c r="D13" s="38" t="s">
        <v>13</v>
      </c>
      <c r="E13" s="36"/>
      <c r="F13" s="37"/>
      <c r="G13" s="36"/>
      <c r="H13" s="36"/>
    </row>
    <row r="14" spans="1:8" ht="30" customHeight="1" x14ac:dyDescent="0.25">
      <c r="A14" s="33" t="s">
        <v>5</v>
      </c>
      <c r="B14" s="34"/>
      <c r="C14" s="34"/>
      <c r="D14" s="34"/>
      <c r="E14" s="34"/>
      <c r="F14" s="34"/>
      <c r="G14" s="43"/>
      <c r="H14" s="34"/>
    </row>
    <row r="15" spans="1:8" ht="16.5" customHeight="1" x14ac:dyDescent="0.25">
      <c r="A15" s="26"/>
      <c r="B15" s="3">
        <f t="array" aca="1" ref="B15:H15" ca="1">Days+29+DATE(Calendar1Year,Calendar1MonthOption,1)-WEEKDAY(DATE(Calendar1Year,Calendar1MonthOption,1),WeekdayOption)</f>
        <v>46138</v>
      </c>
      <c r="C15" s="3">
        <f ca="1"/>
        <v>46139</v>
      </c>
      <c r="D15" s="3">
        <f ca="1"/>
        <v>46140</v>
      </c>
      <c r="E15" s="3">
        <f ca="1"/>
        <v>46141</v>
      </c>
      <c r="F15" s="3">
        <f ca="1"/>
        <v>46142</v>
      </c>
      <c r="G15" s="3">
        <f ca="1"/>
        <v>46143</v>
      </c>
      <c r="H15" s="3">
        <f ca="1"/>
        <v>46144</v>
      </c>
    </row>
    <row r="16" spans="1:8" ht="30" customHeight="1" x14ac:dyDescent="0.25">
      <c r="A16" s="35" t="s">
        <v>4</v>
      </c>
      <c r="B16" s="36"/>
      <c r="C16" s="36"/>
      <c r="D16" s="36"/>
      <c r="E16" s="36"/>
      <c r="F16" s="37"/>
      <c r="G16" s="36"/>
      <c r="H16" s="36"/>
    </row>
    <row r="17" spans="1:8" ht="30" customHeight="1" x14ac:dyDescent="0.25">
      <c r="A17" s="33" t="s">
        <v>5</v>
      </c>
      <c r="B17" s="34"/>
      <c r="C17" s="34"/>
      <c r="D17" s="34"/>
      <c r="E17" s="39" t="s">
        <v>14</v>
      </c>
      <c r="F17" s="34"/>
      <c r="G17" s="34"/>
      <c r="H17" s="34"/>
    </row>
    <row r="18" spans="1:8" ht="54" customHeight="1" x14ac:dyDescent="0.7">
      <c r="A18" s="4">
        <f ca="1">YEAR(TODAY())</f>
        <v>2026</v>
      </c>
      <c r="B18" s="17" t="s">
        <v>3</v>
      </c>
      <c r="C18" s="46" t="s">
        <v>6</v>
      </c>
      <c r="D18" s="46"/>
      <c r="E18" s="46"/>
      <c r="F18" s="44"/>
      <c r="G18" s="45"/>
      <c r="H18" s="45"/>
    </row>
    <row r="19" spans="1:8" ht="14.25" customHeight="1" x14ac:dyDescent="0.25">
      <c r="A19" s="24"/>
      <c r="B19" s="5" t="str">
        <f t="shared" ref="B19:H19" ca="1" si="1">UPPER(TEXT(B20,"aaaa"))</f>
        <v>日曜日</v>
      </c>
      <c r="C19" s="6" t="str">
        <f t="shared" ca="1" si="1"/>
        <v>月曜日</v>
      </c>
      <c r="D19" s="5" t="str">
        <f t="shared" ca="1" si="1"/>
        <v>火曜日</v>
      </c>
      <c r="E19" s="6" t="str">
        <f t="shared" ca="1" si="1"/>
        <v>水曜日</v>
      </c>
      <c r="F19" s="5" t="str">
        <f t="shared" ca="1" si="1"/>
        <v>木曜日</v>
      </c>
      <c r="G19" s="6" t="str">
        <f t="shared" ca="1" si="1"/>
        <v>金曜日</v>
      </c>
      <c r="H19" s="5" t="str">
        <f t="shared" ca="1" si="1"/>
        <v>土曜日</v>
      </c>
    </row>
    <row r="20" spans="1:8" ht="16.5" customHeight="1" x14ac:dyDescent="0.25">
      <c r="A20" s="25"/>
      <c r="B20" s="3">
        <f t="array" aca="1" ref="B20:H20" ca="1">Days+1+DATE(Calendar2Year,Calendar2MonthOption,1)-WEEKDAY(DATE(Calendar2Year,Calendar2MonthOption,1),WeekdayOption)</f>
        <v>46138</v>
      </c>
      <c r="C20" s="3">
        <f ca="1"/>
        <v>46139</v>
      </c>
      <c r="D20" s="3">
        <f ca="1"/>
        <v>46140</v>
      </c>
      <c r="E20" s="3">
        <f ca="1"/>
        <v>46141</v>
      </c>
      <c r="F20" s="3">
        <f ca="1"/>
        <v>46142</v>
      </c>
      <c r="G20" s="3">
        <f ca="1"/>
        <v>46143</v>
      </c>
      <c r="H20" s="3">
        <f ca="1"/>
        <v>46144</v>
      </c>
    </row>
    <row r="21" spans="1:8" ht="30" customHeight="1" x14ac:dyDescent="0.25">
      <c r="A21" s="35" t="s">
        <v>4</v>
      </c>
      <c r="B21" s="36"/>
      <c r="C21" s="36"/>
      <c r="D21" s="36"/>
      <c r="E21" s="36"/>
      <c r="F21" s="36"/>
      <c r="G21" s="36"/>
      <c r="H21" s="36"/>
    </row>
    <row r="22" spans="1:8" ht="30" customHeight="1" x14ac:dyDescent="0.25">
      <c r="A22" s="33" t="s">
        <v>5</v>
      </c>
      <c r="B22" s="34"/>
      <c r="C22" s="34"/>
      <c r="D22" s="34"/>
      <c r="E22" s="34"/>
      <c r="F22" s="34"/>
      <c r="G22" s="34"/>
      <c r="H22" s="34"/>
    </row>
    <row r="23" spans="1:8" ht="16.5" customHeight="1" x14ac:dyDescent="0.25">
      <c r="A23" s="26"/>
      <c r="B23" s="3">
        <f t="array" aca="1" ref="B23:H23" ca="1">Days+8+DATE(Calendar2Year,Calendar2MonthOption,1)-WEEKDAY(DATE(Calendar2Year,Calendar2MonthOption,1),WeekdayOption)</f>
        <v>46145</v>
      </c>
      <c r="C23" s="3">
        <f ca="1"/>
        <v>46146</v>
      </c>
      <c r="D23" s="3">
        <f ca="1"/>
        <v>46147</v>
      </c>
      <c r="E23" s="3">
        <f ca="1"/>
        <v>46148</v>
      </c>
      <c r="F23" s="3">
        <f ca="1"/>
        <v>46149</v>
      </c>
      <c r="G23" s="3">
        <f ca="1"/>
        <v>46150</v>
      </c>
      <c r="H23" s="3">
        <f ca="1"/>
        <v>46151</v>
      </c>
    </row>
    <row r="24" spans="1:8" ht="30" customHeight="1" x14ac:dyDescent="0.25">
      <c r="A24" s="35" t="s">
        <v>4</v>
      </c>
      <c r="B24" s="36"/>
      <c r="C24" s="36"/>
      <c r="D24" s="36"/>
      <c r="E24" s="36"/>
      <c r="F24" s="36"/>
      <c r="G24" s="36"/>
      <c r="H24" s="36"/>
    </row>
    <row r="25" spans="1:8" ht="30" customHeight="1" x14ac:dyDescent="0.25">
      <c r="A25" s="33" t="s">
        <v>5</v>
      </c>
      <c r="B25" s="34"/>
      <c r="C25" s="34"/>
      <c r="D25" s="34"/>
      <c r="E25" s="34"/>
      <c r="F25" s="34"/>
      <c r="G25" s="34"/>
      <c r="H25" s="34"/>
    </row>
    <row r="26" spans="1:8" ht="16.5" customHeight="1" x14ac:dyDescent="0.25">
      <c r="A26" s="26"/>
      <c r="B26" s="3">
        <f t="array" aca="1" ref="B26:H26" ca="1">Days+15+DATE(Calendar2Year,Calendar2MonthOption,1)-WEEKDAY(DATE(Calendar2Year,Calendar2MonthOption,1),WeekdayOption)</f>
        <v>46152</v>
      </c>
      <c r="C26" s="3">
        <f ca="1"/>
        <v>46153</v>
      </c>
      <c r="D26" s="3">
        <f ca="1"/>
        <v>46154</v>
      </c>
      <c r="E26" s="3">
        <f ca="1"/>
        <v>46155</v>
      </c>
      <c r="F26" s="3">
        <f ca="1"/>
        <v>46156</v>
      </c>
      <c r="G26" s="3">
        <f ca="1"/>
        <v>46157</v>
      </c>
      <c r="H26" s="3">
        <f ca="1"/>
        <v>46158</v>
      </c>
    </row>
    <row r="27" spans="1:8" ht="30" customHeight="1" x14ac:dyDescent="0.25">
      <c r="A27" s="35" t="s">
        <v>4</v>
      </c>
      <c r="B27" s="36"/>
      <c r="C27" s="36"/>
      <c r="D27" s="36"/>
      <c r="E27" s="36"/>
      <c r="F27" s="36"/>
      <c r="G27" s="36"/>
      <c r="H27" s="36"/>
    </row>
    <row r="28" spans="1:8" ht="30" customHeight="1" x14ac:dyDescent="0.25">
      <c r="A28" s="33" t="s">
        <v>5</v>
      </c>
      <c r="B28" s="34"/>
      <c r="C28" s="34"/>
      <c r="D28" s="34"/>
      <c r="E28" s="34"/>
      <c r="F28" s="34"/>
      <c r="G28" s="34"/>
      <c r="H28" s="34"/>
    </row>
    <row r="29" spans="1:8" ht="17.25" customHeight="1" x14ac:dyDescent="0.25">
      <c r="A29" s="26"/>
      <c r="B29" s="3">
        <f t="array" aca="1" ref="B29:H29" ca="1">Days+22+DATE(Calendar2Year,Calendar2MonthOption,1)-WEEKDAY(DATE(Calendar2Year,Calendar2MonthOption,1),WeekdayOption)</f>
        <v>46159</v>
      </c>
      <c r="C29" s="3">
        <f ca="1"/>
        <v>46160</v>
      </c>
      <c r="D29" s="3">
        <f ca="1"/>
        <v>46161</v>
      </c>
      <c r="E29" s="3">
        <f ca="1"/>
        <v>46162</v>
      </c>
      <c r="F29" s="3">
        <f ca="1"/>
        <v>46163</v>
      </c>
      <c r="G29" s="3">
        <f ca="1"/>
        <v>46164</v>
      </c>
      <c r="H29" s="3">
        <f ca="1"/>
        <v>46165</v>
      </c>
    </row>
    <row r="30" spans="1:8" ht="30" customHeight="1" x14ac:dyDescent="0.25">
      <c r="A30" s="35" t="s">
        <v>4</v>
      </c>
      <c r="B30" s="36"/>
      <c r="C30" s="36"/>
      <c r="D30" s="36"/>
      <c r="E30" s="36"/>
      <c r="F30" s="36"/>
      <c r="G30" s="36"/>
      <c r="H30" s="36"/>
    </row>
    <row r="31" spans="1:8" ht="30" customHeight="1" x14ac:dyDescent="0.25">
      <c r="A31" s="33" t="s">
        <v>5</v>
      </c>
      <c r="B31" s="34"/>
      <c r="C31" s="34"/>
      <c r="D31" s="34"/>
      <c r="E31" s="34"/>
      <c r="F31" s="34"/>
      <c r="G31" s="34"/>
      <c r="H31" s="34"/>
    </row>
    <row r="32" spans="1:8" ht="16.5" customHeight="1" x14ac:dyDescent="0.25">
      <c r="A32" s="26"/>
      <c r="B32" s="3">
        <f t="array" aca="1" ref="B32:H32" ca="1">Days+29+DATE(Calendar2Year,Calendar2MonthOption,1)-WEEKDAY(DATE(Calendar2Year,Calendar2MonthOption,1),WeekdayOption)</f>
        <v>46166</v>
      </c>
      <c r="C32" s="3">
        <f ca="1"/>
        <v>46167</v>
      </c>
      <c r="D32" s="3">
        <f ca="1"/>
        <v>46168</v>
      </c>
      <c r="E32" s="3">
        <f ca="1"/>
        <v>46169</v>
      </c>
      <c r="F32" s="3">
        <f ca="1"/>
        <v>46170</v>
      </c>
      <c r="G32" s="3">
        <f ca="1"/>
        <v>46171</v>
      </c>
      <c r="H32" s="3">
        <f ca="1"/>
        <v>46172</v>
      </c>
    </row>
    <row r="33" spans="1:8" ht="30" customHeight="1" x14ac:dyDescent="0.25">
      <c r="A33" s="35" t="s">
        <v>4</v>
      </c>
      <c r="B33" s="36"/>
      <c r="C33" s="36"/>
      <c r="D33" s="36"/>
      <c r="E33" s="36"/>
      <c r="F33" s="36"/>
      <c r="G33" s="36"/>
      <c r="H33" s="36"/>
    </row>
    <row r="34" spans="1:8" ht="30" customHeight="1" x14ac:dyDescent="0.25">
      <c r="A34" s="33" t="s">
        <v>5</v>
      </c>
      <c r="B34" s="34"/>
      <c r="C34" s="34"/>
      <c r="D34" s="34"/>
      <c r="E34" s="34"/>
      <c r="F34" s="34"/>
      <c r="G34" s="34"/>
      <c r="H34" s="34"/>
    </row>
    <row r="35" spans="1:8" ht="16.5" customHeight="1" x14ac:dyDescent="0.25">
      <c r="A35" s="25"/>
      <c r="B35" s="3">
        <f t="array" aca="1" ref="B35:C35" ca="1">Days+36+DATE(Calendar2Year,Calendar2MonthOption,1)-WEEKDAY(DATE(Calendar2Year,Calendar2MonthOption,1),WeekdayOption)</f>
        <v>46173</v>
      </c>
      <c r="C35" s="3">
        <f ca="1"/>
        <v>46174</v>
      </c>
      <c r="D35" s="21" t="s">
        <v>1</v>
      </c>
      <c r="E35" s="21"/>
      <c r="F35" s="21"/>
      <c r="G35" s="21"/>
      <c r="H35" s="21"/>
    </row>
    <row r="36" spans="1:8" ht="30" customHeight="1" x14ac:dyDescent="0.25">
      <c r="A36" s="35" t="s">
        <v>4</v>
      </c>
      <c r="B36" s="36"/>
      <c r="C36" s="36"/>
      <c r="D36" s="36"/>
      <c r="E36" s="36"/>
      <c r="F36" s="36"/>
      <c r="G36" s="36"/>
      <c r="H36" s="36"/>
    </row>
    <row r="37" spans="1:8" ht="30" customHeight="1" x14ac:dyDescent="0.25">
      <c r="A37" s="33" t="s">
        <v>5</v>
      </c>
      <c r="B37" s="34"/>
      <c r="C37" s="34"/>
      <c r="D37" s="34"/>
      <c r="E37" s="34"/>
      <c r="F37" s="34"/>
      <c r="G37" s="34"/>
      <c r="H37" s="34"/>
    </row>
    <row r="38" spans="1:8" ht="54" customHeight="1" x14ac:dyDescent="0.7">
      <c r="A38" s="4">
        <f ca="1">YEAR(DATE(Calendar2Year,Calendar2MonthOption+1,1))</f>
        <v>2026</v>
      </c>
      <c r="B38" s="17" t="str">
        <f ca="1">TEXT(DATE(Calendar2Year,Calendar2MonthOption+1,1),"m月")</f>
        <v>6月</v>
      </c>
      <c r="C38" s="46" t="s">
        <v>6</v>
      </c>
      <c r="D38" s="46"/>
      <c r="E38" s="46"/>
      <c r="F38" s="44"/>
      <c r="G38" s="45"/>
      <c r="H38" s="45"/>
    </row>
    <row r="39" spans="1:8" ht="14.25" customHeight="1" x14ac:dyDescent="0.25">
      <c r="A39" s="27"/>
      <c r="B39" s="5" t="str">
        <f t="shared" ref="B39:H39" ca="1" si="2">UPPER(TEXT(B40,"aaaa"))</f>
        <v>日曜日</v>
      </c>
      <c r="C39" s="6" t="str">
        <f t="shared" ca="1" si="2"/>
        <v>月曜日</v>
      </c>
      <c r="D39" s="5" t="str">
        <f t="shared" ca="1" si="2"/>
        <v>火曜日</v>
      </c>
      <c r="E39" s="6" t="str">
        <f t="shared" ca="1" si="2"/>
        <v>水曜日</v>
      </c>
      <c r="F39" s="5" t="str">
        <f t="shared" ca="1" si="2"/>
        <v>木曜日</v>
      </c>
      <c r="G39" s="6" t="str">
        <f t="shared" ca="1" si="2"/>
        <v>金曜日</v>
      </c>
      <c r="H39" s="5" t="str">
        <f t="shared" ca="1" si="2"/>
        <v>土曜日</v>
      </c>
    </row>
    <row r="40" spans="1:8" ht="16.5" customHeight="1" x14ac:dyDescent="0.25">
      <c r="A40" s="25"/>
      <c r="B40" s="3">
        <f t="array" aca="1" ref="B40:H40" ca="1">Days+1+DATE(Calendar3Year,Calendar3MonthOption,1)-WEEKDAY(DATE(Calendar3Year,Calendar3MonthOption,1),WeekdayOption)</f>
        <v>46173</v>
      </c>
      <c r="C40" s="3">
        <f ca="1"/>
        <v>46174</v>
      </c>
      <c r="D40" s="3">
        <f ca="1"/>
        <v>46175</v>
      </c>
      <c r="E40" s="3">
        <f ca="1"/>
        <v>46176</v>
      </c>
      <c r="F40" s="3">
        <f ca="1"/>
        <v>46177</v>
      </c>
      <c r="G40" s="3">
        <f ca="1"/>
        <v>46178</v>
      </c>
      <c r="H40" s="3">
        <f ca="1"/>
        <v>46179</v>
      </c>
    </row>
    <row r="41" spans="1:8" ht="30" customHeight="1" x14ac:dyDescent="0.25">
      <c r="A41" s="35" t="s">
        <v>4</v>
      </c>
      <c r="B41" s="36"/>
      <c r="C41" s="36"/>
      <c r="D41" s="36"/>
      <c r="E41" s="36"/>
      <c r="F41" s="36"/>
      <c r="G41" s="36"/>
      <c r="H41" s="36"/>
    </row>
    <row r="42" spans="1:8" ht="30" customHeight="1" x14ac:dyDescent="0.25">
      <c r="A42" s="33" t="s">
        <v>5</v>
      </c>
      <c r="B42" s="34"/>
      <c r="C42" s="34"/>
      <c r="D42" s="34"/>
      <c r="E42" s="34"/>
      <c r="F42" s="34"/>
      <c r="G42" s="34"/>
      <c r="H42" s="34"/>
    </row>
    <row r="43" spans="1:8" ht="16.5" customHeight="1" x14ac:dyDescent="0.25">
      <c r="A43" s="25"/>
      <c r="B43" s="3">
        <f t="array" aca="1" ref="B43:H43" ca="1">Days+8+DATE(Calendar3Year,Calendar3MonthOption,1)-WEEKDAY(DATE(Calendar3Year,Calendar3MonthOption,1),WeekdayOption)</f>
        <v>46180</v>
      </c>
      <c r="C43" s="3">
        <f ca="1"/>
        <v>46181</v>
      </c>
      <c r="D43" s="3">
        <f ca="1"/>
        <v>46182</v>
      </c>
      <c r="E43" s="3">
        <f ca="1"/>
        <v>46183</v>
      </c>
      <c r="F43" s="3">
        <f ca="1"/>
        <v>46184</v>
      </c>
      <c r="G43" s="3">
        <f ca="1"/>
        <v>46185</v>
      </c>
      <c r="H43" s="3">
        <f ca="1"/>
        <v>46186</v>
      </c>
    </row>
    <row r="44" spans="1:8" ht="30" customHeight="1" x14ac:dyDescent="0.25">
      <c r="A44" s="35" t="s">
        <v>4</v>
      </c>
      <c r="B44" s="36"/>
      <c r="C44" s="36"/>
      <c r="D44" s="36"/>
      <c r="E44" s="36"/>
      <c r="F44" s="36"/>
      <c r="G44" s="36"/>
      <c r="H44" s="36"/>
    </row>
    <row r="45" spans="1:8" ht="30" customHeight="1" x14ac:dyDescent="0.25">
      <c r="A45" s="33" t="s">
        <v>5</v>
      </c>
      <c r="B45" s="34"/>
      <c r="C45" s="34"/>
      <c r="D45" s="34"/>
      <c r="E45" s="34"/>
      <c r="F45" s="34"/>
      <c r="G45" s="34"/>
      <c r="H45" s="34"/>
    </row>
    <row r="46" spans="1:8" ht="16.5" customHeight="1" x14ac:dyDescent="0.25">
      <c r="A46" s="25"/>
      <c r="B46" s="3">
        <f t="array" aca="1" ref="B46:H46" ca="1">Days+15+DATE(Calendar3Year,Calendar3MonthOption,1)-WEEKDAY(DATE(Calendar3Year,Calendar3MonthOption,1),WeekdayOption)</f>
        <v>46187</v>
      </c>
      <c r="C46" s="3">
        <f ca="1"/>
        <v>46188</v>
      </c>
      <c r="D46" s="3">
        <f ca="1"/>
        <v>46189</v>
      </c>
      <c r="E46" s="3">
        <f ca="1"/>
        <v>46190</v>
      </c>
      <c r="F46" s="3">
        <f ca="1"/>
        <v>46191</v>
      </c>
      <c r="G46" s="3">
        <f ca="1"/>
        <v>46192</v>
      </c>
      <c r="H46" s="3">
        <f ca="1"/>
        <v>46193</v>
      </c>
    </row>
    <row r="47" spans="1:8" ht="30" customHeight="1" x14ac:dyDescent="0.25">
      <c r="A47" s="35" t="s">
        <v>4</v>
      </c>
      <c r="B47" s="36"/>
      <c r="C47" s="36"/>
      <c r="D47" s="36"/>
      <c r="E47" s="36"/>
      <c r="F47" s="36"/>
      <c r="G47" s="36"/>
      <c r="H47" s="36"/>
    </row>
    <row r="48" spans="1:8" ht="30" customHeight="1" x14ac:dyDescent="0.25">
      <c r="A48" s="33" t="s">
        <v>5</v>
      </c>
      <c r="B48" s="34"/>
      <c r="C48" s="34"/>
      <c r="D48" s="34"/>
      <c r="E48" s="34"/>
      <c r="F48" s="34"/>
      <c r="G48" s="34"/>
      <c r="H48" s="34"/>
    </row>
    <row r="49" spans="1:8" ht="16.5" customHeight="1" x14ac:dyDescent="0.25">
      <c r="A49" s="25"/>
      <c r="B49" s="3">
        <f t="array" aca="1" ref="B49:H49" ca="1">Days+22+DATE(Calendar3Year,Calendar3MonthOption,1)-WEEKDAY(DATE(Calendar3Year,Calendar3MonthOption,1),WeekdayOption)</f>
        <v>46194</v>
      </c>
      <c r="C49" s="3">
        <f ca="1"/>
        <v>46195</v>
      </c>
      <c r="D49" s="3">
        <f ca="1"/>
        <v>46196</v>
      </c>
      <c r="E49" s="3">
        <f ca="1"/>
        <v>46197</v>
      </c>
      <c r="F49" s="3">
        <f ca="1"/>
        <v>46198</v>
      </c>
      <c r="G49" s="3">
        <f ca="1"/>
        <v>46199</v>
      </c>
      <c r="H49" s="3">
        <f ca="1"/>
        <v>46200</v>
      </c>
    </row>
    <row r="50" spans="1:8" ht="30" customHeight="1" x14ac:dyDescent="0.25">
      <c r="A50" s="35" t="s">
        <v>4</v>
      </c>
      <c r="B50" s="36"/>
      <c r="C50" s="36"/>
      <c r="D50" s="36"/>
      <c r="E50" s="36"/>
      <c r="F50" s="36"/>
      <c r="G50" s="36"/>
      <c r="H50" s="36"/>
    </row>
    <row r="51" spans="1:8" ht="30" customHeight="1" x14ac:dyDescent="0.25">
      <c r="A51" s="33" t="s">
        <v>5</v>
      </c>
      <c r="B51" s="34"/>
      <c r="C51" s="34"/>
      <c r="D51" s="34"/>
      <c r="E51" s="34"/>
      <c r="F51" s="34"/>
      <c r="G51" s="34"/>
      <c r="H51" s="34"/>
    </row>
    <row r="52" spans="1:8" ht="16.5" customHeight="1" x14ac:dyDescent="0.25">
      <c r="A52" s="25"/>
      <c r="B52" s="3">
        <f t="array" aca="1" ref="B52:H52" ca="1">Days+29+DATE(Calendar3Year,Calendar3MonthOption,1)-WEEKDAY(DATE(Calendar3Year,Calendar3MonthOption,1),WeekdayOption)</f>
        <v>46201</v>
      </c>
      <c r="C52" s="3">
        <f ca="1"/>
        <v>46202</v>
      </c>
      <c r="D52" s="3">
        <f ca="1"/>
        <v>46203</v>
      </c>
      <c r="E52" s="3">
        <f ca="1"/>
        <v>46204</v>
      </c>
      <c r="F52" s="3">
        <f ca="1"/>
        <v>46205</v>
      </c>
      <c r="G52" s="3">
        <f ca="1"/>
        <v>46206</v>
      </c>
      <c r="H52" s="3">
        <f ca="1"/>
        <v>46207</v>
      </c>
    </row>
    <row r="53" spans="1:8" ht="30" customHeight="1" x14ac:dyDescent="0.25">
      <c r="A53" s="35" t="s">
        <v>4</v>
      </c>
      <c r="B53" s="36"/>
      <c r="C53" s="36"/>
      <c r="D53" s="36"/>
      <c r="E53" s="36"/>
      <c r="F53" s="36"/>
      <c r="G53" s="36"/>
      <c r="H53" s="36"/>
    </row>
    <row r="54" spans="1:8" ht="30" customHeight="1" x14ac:dyDescent="0.25">
      <c r="A54" s="33" t="s">
        <v>5</v>
      </c>
      <c r="B54" s="34"/>
      <c r="C54" s="34"/>
      <c r="D54" s="34"/>
      <c r="E54" s="34"/>
      <c r="F54" s="34"/>
      <c r="G54" s="34"/>
      <c r="H54" s="34"/>
    </row>
    <row r="55" spans="1:8" ht="54" customHeight="1" x14ac:dyDescent="0.7">
      <c r="A55" s="4">
        <f ca="1">YEAR(DATE(Calendar3Year,Calendar3MonthOption+1,1))</f>
        <v>2026</v>
      </c>
      <c r="B55" s="17" t="str">
        <f ca="1">TEXT(DATE(Calendar3Year,Calendar3MonthOption+1,1),"m月")</f>
        <v>7月</v>
      </c>
      <c r="C55" s="46" t="s">
        <v>6</v>
      </c>
      <c r="D55" s="46"/>
      <c r="E55" s="46"/>
      <c r="F55" s="44"/>
      <c r="G55" s="45"/>
      <c r="H55" s="45"/>
    </row>
    <row r="56" spans="1:8" ht="14.25" customHeight="1" x14ac:dyDescent="0.25">
      <c r="A56" s="27"/>
      <c r="B56" s="5" t="str">
        <f t="shared" ref="B56:H56" ca="1" si="3">UPPER(TEXT(B57,"aaaa"))</f>
        <v>日曜日</v>
      </c>
      <c r="C56" s="6" t="str">
        <f t="shared" ca="1" si="3"/>
        <v>月曜日</v>
      </c>
      <c r="D56" s="5" t="str">
        <f t="shared" ca="1" si="3"/>
        <v>火曜日</v>
      </c>
      <c r="E56" s="6" t="str">
        <f t="shared" ca="1" si="3"/>
        <v>水曜日</v>
      </c>
      <c r="F56" s="5" t="str">
        <f t="shared" ca="1" si="3"/>
        <v>木曜日</v>
      </c>
      <c r="G56" s="6" t="str">
        <f t="shared" ca="1" si="3"/>
        <v>金曜日</v>
      </c>
      <c r="H56" s="5" t="str">
        <f t="shared" ca="1" si="3"/>
        <v>土曜日</v>
      </c>
    </row>
    <row r="57" spans="1:8" ht="16.5" customHeight="1" x14ac:dyDescent="0.25">
      <c r="A57" s="25"/>
      <c r="B57" s="3">
        <f t="array" aca="1" ref="B57:H57" ca="1">Days+1+DATE(Calendar4Year,Calendar4MonthOption,1)-WEEKDAY(DATE(Calendar4Year,Calendar4MonthOption,1),WeekdayOption)</f>
        <v>46201</v>
      </c>
      <c r="C57" s="3">
        <f ca="1"/>
        <v>46202</v>
      </c>
      <c r="D57" s="3">
        <f ca="1"/>
        <v>46203</v>
      </c>
      <c r="E57" s="3">
        <f ca="1"/>
        <v>46204</v>
      </c>
      <c r="F57" s="3">
        <f ca="1"/>
        <v>46205</v>
      </c>
      <c r="G57" s="3">
        <f ca="1"/>
        <v>46206</v>
      </c>
      <c r="H57" s="3">
        <f ca="1"/>
        <v>46207</v>
      </c>
    </row>
    <row r="58" spans="1:8" ht="30" customHeight="1" x14ac:dyDescent="0.25">
      <c r="A58" s="35" t="s">
        <v>4</v>
      </c>
      <c r="B58" s="36"/>
      <c r="C58" s="36"/>
      <c r="D58" s="36"/>
      <c r="E58" s="36"/>
      <c r="F58" s="36"/>
      <c r="G58" s="36"/>
      <c r="H58" s="36"/>
    </row>
    <row r="59" spans="1:8" ht="30" customHeight="1" x14ac:dyDescent="0.25">
      <c r="A59" s="33" t="s">
        <v>5</v>
      </c>
      <c r="B59" s="34"/>
      <c r="C59" s="34"/>
      <c r="D59" s="34"/>
      <c r="E59" s="34"/>
      <c r="F59" s="34"/>
      <c r="G59" s="34"/>
      <c r="H59" s="34"/>
    </row>
    <row r="60" spans="1:8" ht="16.5" customHeight="1" x14ac:dyDescent="0.25">
      <c r="A60" s="25"/>
      <c r="B60" s="3">
        <f t="array" aca="1" ref="B60:H60" ca="1">Days+8+DATE(Calendar4Year,Calendar4MonthOption,1)-WEEKDAY(DATE(Calendar4Year,Calendar4MonthOption,1),WeekdayOption)</f>
        <v>46208</v>
      </c>
      <c r="C60" s="3">
        <f ca="1"/>
        <v>46209</v>
      </c>
      <c r="D60" s="3">
        <f ca="1"/>
        <v>46210</v>
      </c>
      <c r="E60" s="3">
        <f ca="1"/>
        <v>46211</v>
      </c>
      <c r="F60" s="3">
        <f ca="1"/>
        <v>46212</v>
      </c>
      <c r="G60" s="3">
        <f ca="1"/>
        <v>46213</v>
      </c>
      <c r="H60" s="3">
        <f ca="1"/>
        <v>46214</v>
      </c>
    </row>
    <row r="61" spans="1:8" ht="30" customHeight="1" x14ac:dyDescent="0.25">
      <c r="A61" s="35" t="s">
        <v>4</v>
      </c>
      <c r="B61" s="36"/>
      <c r="C61" s="36"/>
      <c r="D61" s="36"/>
      <c r="E61" s="36"/>
      <c r="F61" s="36"/>
      <c r="G61" s="36"/>
      <c r="H61" s="36"/>
    </row>
    <row r="62" spans="1:8" ht="30" customHeight="1" x14ac:dyDescent="0.25">
      <c r="A62" s="33" t="s">
        <v>5</v>
      </c>
      <c r="B62" s="34"/>
      <c r="C62" s="34"/>
      <c r="D62" s="34"/>
      <c r="E62" s="34"/>
      <c r="F62" s="34"/>
      <c r="G62" s="34"/>
      <c r="H62" s="34"/>
    </row>
    <row r="63" spans="1:8" ht="16.5" customHeight="1" x14ac:dyDescent="0.25">
      <c r="A63" s="25"/>
      <c r="B63" s="3">
        <f t="array" aca="1" ref="B63:H63" ca="1">Days+15+DATE(Calendar4Year,Calendar4MonthOption,1)-WEEKDAY(DATE(Calendar4Year,Calendar4MonthOption,1),WeekdayOption)</f>
        <v>46215</v>
      </c>
      <c r="C63" s="3">
        <f ca="1"/>
        <v>46216</v>
      </c>
      <c r="D63" s="3">
        <f ca="1"/>
        <v>46217</v>
      </c>
      <c r="E63" s="3">
        <f ca="1"/>
        <v>46218</v>
      </c>
      <c r="F63" s="3">
        <f ca="1"/>
        <v>46219</v>
      </c>
      <c r="G63" s="3">
        <f ca="1"/>
        <v>46220</v>
      </c>
      <c r="H63" s="3">
        <f ca="1"/>
        <v>46221</v>
      </c>
    </row>
    <row r="64" spans="1:8" ht="30" customHeight="1" x14ac:dyDescent="0.25">
      <c r="A64" s="35" t="s">
        <v>4</v>
      </c>
      <c r="B64" s="36"/>
      <c r="C64" s="36"/>
      <c r="D64" s="36"/>
      <c r="E64" s="36"/>
      <c r="F64" s="36"/>
      <c r="G64" s="36"/>
      <c r="H64" s="36"/>
    </row>
    <row r="65" spans="1:8" ht="30" customHeight="1" x14ac:dyDescent="0.25">
      <c r="A65" s="33" t="s">
        <v>5</v>
      </c>
      <c r="B65" s="34"/>
      <c r="C65" s="34"/>
      <c r="D65" s="34"/>
      <c r="E65" s="34"/>
      <c r="F65" s="34"/>
      <c r="G65" s="34"/>
      <c r="H65" s="34"/>
    </row>
    <row r="66" spans="1:8" ht="16.5" customHeight="1" x14ac:dyDescent="0.25">
      <c r="A66" s="25"/>
      <c r="B66" s="3">
        <f t="array" aca="1" ref="B66:H66" ca="1">Days+22+DATE(Calendar4Year,Calendar4MonthOption,1)-WEEKDAY(DATE(Calendar4Year,Calendar4MonthOption,1),WeekdayOption)</f>
        <v>46222</v>
      </c>
      <c r="C66" s="3">
        <f ca="1"/>
        <v>46223</v>
      </c>
      <c r="D66" s="3">
        <f ca="1"/>
        <v>46224</v>
      </c>
      <c r="E66" s="3">
        <f ca="1"/>
        <v>46225</v>
      </c>
      <c r="F66" s="3">
        <f ca="1"/>
        <v>46226</v>
      </c>
      <c r="G66" s="3">
        <f ca="1"/>
        <v>46227</v>
      </c>
      <c r="H66" s="3">
        <f ca="1"/>
        <v>46228</v>
      </c>
    </row>
    <row r="67" spans="1:8" ht="30" customHeight="1" x14ac:dyDescent="0.25">
      <c r="A67" s="35" t="s">
        <v>4</v>
      </c>
      <c r="B67" s="36"/>
      <c r="C67" s="36"/>
      <c r="D67" s="36"/>
      <c r="E67" s="36"/>
      <c r="F67" s="36"/>
      <c r="G67" s="36"/>
      <c r="H67" s="36"/>
    </row>
    <row r="68" spans="1:8" ht="30" customHeight="1" x14ac:dyDescent="0.25">
      <c r="A68" s="33" t="s">
        <v>5</v>
      </c>
      <c r="B68" s="34"/>
      <c r="C68" s="34"/>
      <c r="D68" s="34"/>
      <c r="E68" s="34"/>
      <c r="F68" s="34"/>
      <c r="G68" s="34"/>
      <c r="H68" s="34"/>
    </row>
    <row r="69" spans="1:8" ht="16.5" customHeight="1" x14ac:dyDescent="0.25">
      <c r="A69" s="25"/>
      <c r="B69" s="3">
        <f t="array" aca="1" ref="B69:H69" ca="1">Days+29+DATE(Calendar4Year,Calendar4MonthOption,1)-WEEKDAY(DATE(Calendar4Year,Calendar4MonthOption,1),WeekdayOption)</f>
        <v>46229</v>
      </c>
      <c r="C69" s="3">
        <f ca="1"/>
        <v>46230</v>
      </c>
      <c r="D69" s="3">
        <f ca="1"/>
        <v>46231</v>
      </c>
      <c r="E69" s="3">
        <f ca="1"/>
        <v>46232</v>
      </c>
      <c r="F69" s="3">
        <f ca="1"/>
        <v>46233</v>
      </c>
      <c r="G69" s="3">
        <f ca="1"/>
        <v>46234</v>
      </c>
      <c r="H69" s="3">
        <f ca="1"/>
        <v>46235</v>
      </c>
    </row>
    <row r="70" spans="1:8" ht="30" customHeight="1" x14ac:dyDescent="0.25">
      <c r="A70" s="35" t="s">
        <v>4</v>
      </c>
      <c r="B70" s="36"/>
      <c r="C70" s="36"/>
      <c r="D70" s="36"/>
      <c r="E70" s="36"/>
      <c r="F70" s="36"/>
      <c r="G70" s="36"/>
      <c r="H70" s="36"/>
    </row>
    <row r="71" spans="1:8" ht="30" customHeight="1" x14ac:dyDescent="0.25">
      <c r="A71" s="33" t="s">
        <v>5</v>
      </c>
      <c r="B71" s="34"/>
      <c r="C71" s="34"/>
      <c r="D71" s="34"/>
      <c r="E71" s="34"/>
      <c r="F71" s="34"/>
      <c r="G71" s="34"/>
      <c r="H71" s="34"/>
    </row>
    <row r="72" spans="1:8" ht="54" customHeight="1" x14ac:dyDescent="0.7">
      <c r="A72" s="4">
        <f ca="1">YEAR(DATE(Calendar4Year,Calendar4MonthOption+1,1))</f>
        <v>2026</v>
      </c>
      <c r="B72" s="13" t="str">
        <f ca="1">TEXT(DATE(Calendar4Year,Calendar4MonthOption+1,1),"m月")</f>
        <v>8月</v>
      </c>
      <c r="C72" s="46" t="s">
        <v>6</v>
      </c>
      <c r="D72" s="46"/>
      <c r="E72" s="46"/>
      <c r="F72" s="44"/>
      <c r="G72" s="45"/>
      <c r="H72" s="45"/>
    </row>
    <row r="73" spans="1:8" ht="14.25" customHeight="1" x14ac:dyDescent="0.25">
      <c r="A73" s="27"/>
      <c r="B73" s="7" t="str">
        <f t="shared" ref="B73:H73" ca="1" si="4">UPPER(TEXT(B74,"aaaa"))</f>
        <v>日曜日</v>
      </c>
      <c r="C73" s="8" t="str">
        <f t="shared" ca="1" si="4"/>
        <v>月曜日</v>
      </c>
      <c r="D73" s="7" t="str">
        <f t="shared" ca="1" si="4"/>
        <v>火曜日</v>
      </c>
      <c r="E73" s="8" t="str">
        <f t="shared" ca="1" si="4"/>
        <v>水曜日</v>
      </c>
      <c r="F73" s="7" t="str">
        <f t="shared" ca="1" si="4"/>
        <v>木曜日</v>
      </c>
      <c r="G73" s="8" t="str">
        <f t="shared" ca="1" si="4"/>
        <v>金曜日</v>
      </c>
      <c r="H73" s="7" t="str">
        <f t="shared" ca="1" si="4"/>
        <v>土曜日</v>
      </c>
    </row>
    <row r="74" spans="1:8" ht="16.5" customHeight="1" x14ac:dyDescent="0.25">
      <c r="A74" s="28"/>
      <c r="B74" s="3">
        <f t="array" aca="1" ref="B74:H74" ca="1">Days+1+DATE(Calendar5Year,Calendar5MonthOption,1)-WEEKDAY(DATE(Calendar5Year,Calendar5MonthOption,1),WeekdayOption)</f>
        <v>46229</v>
      </c>
      <c r="C74" s="3">
        <f ca="1"/>
        <v>46230</v>
      </c>
      <c r="D74" s="3">
        <f ca="1"/>
        <v>46231</v>
      </c>
      <c r="E74" s="3">
        <f ca="1"/>
        <v>46232</v>
      </c>
      <c r="F74" s="3">
        <f ca="1"/>
        <v>46233</v>
      </c>
      <c r="G74" s="3">
        <f ca="1"/>
        <v>46234</v>
      </c>
      <c r="H74" s="3">
        <f ca="1"/>
        <v>46235</v>
      </c>
    </row>
    <row r="75" spans="1:8" ht="30" customHeight="1" x14ac:dyDescent="0.25">
      <c r="A75" s="35" t="s">
        <v>4</v>
      </c>
      <c r="B75" s="36"/>
      <c r="C75" s="36"/>
      <c r="D75" s="36"/>
      <c r="E75" s="36"/>
      <c r="F75" s="36"/>
      <c r="G75" s="36"/>
      <c r="H75" s="36"/>
    </row>
    <row r="76" spans="1:8" ht="30" customHeight="1" x14ac:dyDescent="0.25">
      <c r="A76" s="33" t="s">
        <v>5</v>
      </c>
      <c r="B76" s="34"/>
      <c r="C76" s="34"/>
      <c r="D76" s="34"/>
      <c r="E76" s="34"/>
      <c r="F76" s="34"/>
      <c r="G76" s="34"/>
      <c r="H76" s="34"/>
    </row>
    <row r="77" spans="1:8" ht="16.5" customHeight="1" x14ac:dyDescent="0.25">
      <c r="A77" s="28"/>
      <c r="B77" s="3">
        <f t="array" aca="1" ref="B77:H77" ca="1">Days+8+DATE(Calendar5Year,Calendar5MonthOption,1)-WEEKDAY(DATE(Calendar5Year,Calendar5MonthOption,1),WeekdayOption)</f>
        <v>46236</v>
      </c>
      <c r="C77" s="3">
        <f ca="1"/>
        <v>46237</v>
      </c>
      <c r="D77" s="3">
        <f ca="1"/>
        <v>46238</v>
      </c>
      <c r="E77" s="3">
        <f ca="1"/>
        <v>46239</v>
      </c>
      <c r="F77" s="3">
        <f ca="1"/>
        <v>46240</v>
      </c>
      <c r="G77" s="3">
        <f ca="1"/>
        <v>46241</v>
      </c>
      <c r="H77" s="3">
        <f ca="1"/>
        <v>46242</v>
      </c>
    </row>
    <row r="78" spans="1:8" ht="30" customHeight="1" x14ac:dyDescent="0.25">
      <c r="A78" s="35" t="s">
        <v>4</v>
      </c>
      <c r="B78" s="36"/>
      <c r="C78" s="36"/>
      <c r="D78" s="36"/>
      <c r="E78" s="36"/>
      <c r="F78" s="36"/>
      <c r="G78" s="36"/>
      <c r="H78" s="36"/>
    </row>
    <row r="79" spans="1:8" ht="30" customHeight="1" x14ac:dyDescent="0.25">
      <c r="A79" s="33" t="s">
        <v>5</v>
      </c>
      <c r="B79" s="34"/>
      <c r="C79" s="34"/>
      <c r="D79" s="34"/>
      <c r="E79" s="34"/>
      <c r="F79" s="34"/>
      <c r="G79" s="34"/>
      <c r="H79" s="34"/>
    </row>
    <row r="80" spans="1:8" ht="16.5" customHeight="1" x14ac:dyDescent="0.25">
      <c r="A80" s="28"/>
      <c r="B80" s="3">
        <f t="array" aca="1" ref="B80:H80" ca="1">Days+15+DATE(Calendar5Year,Calendar5MonthOption,1)-WEEKDAY(DATE(Calendar5Year,Calendar5MonthOption,1),WeekdayOption)</f>
        <v>46243</v>
      </c>
      <c r="C80" s="3">
        <f ca="1"/>
        <v>46244</v>
      </c>
      <c r="D80" s="3">
        <f ca="1"/>
        <v>46245</v>
      </c>
      <c r="E80" s="3">
        <f ca="1"/>
        <v>46246</v>
      </c>
      <c r="F80" s="3">
        <f ca="1"/>
        <v>46247</v>
      </c>
      <c r="G80" s="3">
        <f ca="1"/>
        <v>46248</v>
      </c>
      <c r="H80" s="3">
        <f ca="1"/>
        <v>46249</v>
      </c>
    </row>
    <row r="81" spans="1:11" ht="30" customHeight="1" x14ac:dyDescent="0.25">
      <c r="A81" s="35" t="s">
        <v>4</v>
      </c>
      <c r="B81" s="36"/>
      <c r="C81" s="36"/>
      <c r="D81" s="36"/>
      <c r="E81" s="36"/>
      <c r="F81" s="36"/>
      <c r="G81" s="36"/>
      <c r="H81" s="36"/>
    </row>
    <row r="82" spans="1:11" ht="30" customHeight="1" x14ac:dyDescent="0.25">
      <c r="A82" s="33" t="s">
        <v>5</v>
      </c>
      <c r="B82" s="34"/>
      <c r="C82" s="34"/>
      <c r="D82" s="34"/>
      <c r="E82" s="34"/>
      <c r="F82" s="34"/>
      <c r="G82" s="34"/>
      <c r="H82" s="34"/>
    </row>
    <row r="83" spans="1:11" ht="16.5" customHeight="1" x14ac:dyDescent="0.25">
      <c r="A83" s="28"/>
      <c r="B83" s="3">
        <f t="array" aca="1" ref="B83:H83" ca="1">Days+22+DATE(Calendar5Year,Calendar5MonthOption,1)-WEEKDAY(DATE(Calendar5Year,Calendar5MonthOption,1),WeekdayOption)</f>
        <v>46250</v>
      </c>
      <c r="C83" s="3">
        <f ca="1"/>
        <v>46251</v>
      </c>
      <c r="D83" s="3">
        <f ca="1"/>
        <v>46252</v>
      </c>
      <c r="E83" s="3">
        <f ca="1"/>
        <v>46253</v>
      </c>
      <c r="F83" s="3">
        <f ca="1"/>
        <v>46254</v>
      </c>
      <c r="G83" s="3">
        <f ca="1"/>
        <v>46255</v>
      </c>
      <c r="H83" s="3">
        <f ca="1"/>
        <v>46256</v>
      </c>
    </row>
    <row r="84" spans="1:11" ht="30" customHeight="1" x14ac:dyDescent="0.25">
      <c r="A84" s="35" t="s">
        <v>4</v>
      </c>
      <c r="B84" s="36"/>
      <c r="C84" s="36"/>
      <c r="D84" s="36"/>
      <c r="E84" s="36"/>
      <c r="F84" s="36"/>
      <c r="G84" s="36"/>
      <c r="H84" s="36"/>
    </row>
    <row r="85" spans="1:11" ht="30" customHeight="1" x14ac:dyDescent="0.25">
      <c r="A85" s="33" t="s">
        <v>5</v>
      </c>
      <c r="B85" s="34"/>
      <c r="C85" s="34"/>
      <c r="D85" s="34"/>
      <c r="E85" s="34"/>
      <c r="F85" s="34"/>
      <c r="G85" s="34"/>
      <c r="H85" s="34"/>
    </row>
    <row r="86" spans="1:11" ht="16.5" customHeight="1" x14ac:dyDescent="0.25">
      <c r="A86" s="25"/>
      <c r="B86" s="3">
        <f t="array" aca="1" ref="B86:H86" ca="1">Days+29+DATE(Calendar5Year,Calendar5MonthOption,1)-WEEKDAY(DATE(Calendar5Year,Calendar5MonthOption,1),WeekdayOption)</f>
        <v>46257</v>
      </c>
      <c r="C86" s="3">
        <f ca="1"/>
        <v>46258</v>
      </c>
      <c r="D86" s="3">
        <f ca="1"/>
        <v>46259</v>
      </c>
      <c r="E86" s="3">
        <f ca="1"/>
        <v>46260</v>
      </c>
      <c r="F86" s="3">
        <f ca="1"/>
        <v>46261</v>
      </c>
      <c r="G86" s="3">
        <f ca="1"/>
        <v>46262</v>
      </c>
      <c r="H86" s="3">
        <f ca="1"/>
        <v>46263</v>
      </c>
    </row>
    <row r="87" spans="1:11" ht="30" customHeight="1" x14ac:dyDescent="0.25">
      <c r="A87" s="35" t="s">
        <v>4</v>
      </c>
      <c r="B87" s="36"/>
      <c r="C87" s="36"/>
      <c r="D87" s="36"/>
      <c r="E87" s="36"/>
      <c r="F87" s="36"/>
      <c r="G87" s="36"/>
      <c r="H87" s="36"/>
    </row>
    <row r="88" spans="1:11" ht="30" customHeight="1" x14ac:dyDescent="0.25">
      <c r="A88" s="33" t="s">
        <v>5</v>
      </c>
      <c r="B88" s="34"/>
      <c r="C88" s="34"/>
      <c r="D88" s="34"/>
      <c r="E88" s="34"/>
      <c r="F88" s="34"/>
      <c r="G88" s="34"/>
      <c r="H88" s="34"/>
    </row>
    <row r="89" spans="1:11" ht="16.5" customHeight="1" x14ac:dyDescent="0.25">
      <c r="A89" s="25"/>
      <c r="B89" s="3">
        <f t="array" aca="1" ref="B89:C89" ca="1">Days+36+DATE(Calendar5Year,Calendar5MonthOption,1)-WEEKDAY(DATE(Calendar5Year,Calendar5MonthOption,1),WeekdayOption)</f>
        <v>46264</v>
      </c>
      <c r="C89" s="3">
        <f ca="1"/>
        <v>46265</v>
      </c>
      <c r="D89" s="18" t="s">
        <v>1</v>
      </c>
      <c r="E89" s="19"/>
      <c r="F89" s="19"/>
      <c r="G89" s="19"/>
      <c r="H89" s="20"/>
    </row>
    <row r="90" spans="1:11" ht="30" customHeight="1" x14ac:dyDescent="0.25">
      <c r="A90" s="35" t="s">
        <v>4</v>
      </c>
      <c r="B90" s="36"/>
      <c r="C90" s="36"/>
      <c r="D90" s="36"/>
      <c r="E90" s="36"/>
      <c r="F90" s="36"/>
      <c r="G90" s="36"/>
      <c r="H90" s="36"/>
    </row>
    <row r="91" spans="1:11" ht="30" customHeight="1" x14ac:dyDescent="0.25">
      <c r="A91" s="33" t="s">
        <v>5</v>
      </c>
      <c r="B91" s="34"/>
      <c r="C91" s="34"/>
      <c r="D91" s="34"/>
      <c r="E91" s="34"/>
      <c r="F91" s="34"/>
      <c r="G91" s="34"/>
      <c r="H91" s="34"/>
    </row>
    <row r="92" spans="1:11" ht="54" customHeight="1" x14ac:dyDescent="0.7">
      <c r="A92" s="4">
        <f ca="1">YEAR(DATE(Calendar5Year,Calendar5MonthOption+1,1))</f>
        <v>2026</v>
      </c>
      <c r="B92" s="17" t="str">
        <f ca="1">TEXT(DATE(Calendar5Year,Calendar5MonthOption+1,1),"m月")</f>
        <v>9月</v>
      </c>
      <c r="C92" s="46" t="s">
        <v>6</v>
      </c>
      <c r="D92" s="46"/>
      <c r="E92" s="46"/>
      <c r="F92" s="44"/>
      <c r="G92" s="45"/>
      <c r="H92" s="45"/>
      <c r="K92">
        <f>+M102</f>
        <v>0</v>
      </c>
    </row>
    <row r="93" spans="1:11" ht="14.25" customHeight="1" x14ac:dyDescent="0.25">
      <c r="A93" s="29"/>
      <c r="B93" s="5" t="str">
        <f t="shared" ref="B93:H93" ca="1" si="5">UPPER(TEXT(B94,"aaaa"))</f>
        <v>日曜日</v>
      </c>
      <c r="C93" s="6" t="str">
        <f t="shared" ca="1" si="5"/>
        <v>月曜日</v>
      </c>
      <c r="D93" s="5" t="str">
        <f t="shared" ca="1" si="5"/>
        <v>火曜日</v>
      </c>
      <c r="E93" s="6" t="str">
        <f t="shared" ca="1" si="5"/>
        <v>水曜日</v>
      </c>
      <c r="F93" s="5" t="str">
        <f t="shared" ca="1" si="5"/>
        <v>木曜日</v>
      </c>
      <c r="G93" s="6" t="str">
        <f t="shared" ca="1" si="5"/>
        <v>金曜日</v>
      </c>
      <c r="H93" s="5" t="str">
        <f t="shared" ca="1" si="5"/>
        <v>土曜日</v>
      </c>
    </row>
    <row r="94" spans="1:11" ht="14.25" customHeight="1" x14ac:dyDescent="0.25">
      <c r="A94" s="29"/>
      <c r="B94" s="3">
        <f t="array" aca="1" ref="B94:H94" ca="1">Days+1+DATE(Calendar6Year,Calendar6MonthOption,1)-WEEKDAY(DATE(Calendar6Year,Calendar6MonthOption,1),WeekdayOption)</f>
        <v>46264</v>
      </c>
      <c r="C94" s="3">
        <f ca="1"/>
        <v>46265</v>
      </c>
      <c r="D94" s="3">
        <f ca="1"/>
        <v>46266</v>
      </c>
      <c r="E94" s="3">
        <f ca="1"/>
        <v>46267</v>
      </c>
      <c r="F94" s="3">
        <f ca="1"/>
        <v>46268</v>
      </c>
      <c r="G94" s="3">
        <f ca="1"/>
        <v>46269</v>
      </c>
      <c r="H94" s="3">
        <f ca="1"/>
        <v>46270</v>
      </c>
    </row>
    <row r="95" spans="1:11" ht="30" customHeight="1" x14ac:dyDescent="0.25">
      <c r="A95" s="35" t="s">
        <v>4</v>
      </c>
      <c r="B95" s="36"/>
      <c r="C95" s="36"/>
      <c r="D95" s="36"/>
      <c r="E95" s="36"/>
      <c r="F95" s="36"/>
      <c r="G95" s="36"/>
      <c r="H95" s="36"/>
    </row>
    <row r="96" spans="1:11" ht="30" customHeight="1" x14ac:dyDescent="0.25">
      <c r="A96" s="33" t="s">
        <v>5</v>
      </c>
      <c r="B96" s="34"/>
      <c r="C96" s="34"/>
      <c r="D96" s="34"/>
      <c r="E96" s="34"/>
      <c r="F96" s="34"/>
      <c r="G96" s="34"/>
      <c r="H96" s="34"/>
    </row>
    <row r="97" spans="1:8" ht="16.5" customHeight="1" x14ac:dyDescent="0.25">
      <c r="A97" s="25"/>
      <c r="B97" s="3">
        <f t="array" aca="1" ref="B97:H97" ca="1">Days+8+DATE(Calendar6Year,Calendar6MonthOption,1)-WEEKDAY(DATE(Calendar6Year,Calendar6MonthOption,1),WeekdayOption)</f>
        <v>46271</v>
      </c>
      <c r="C97" s="3">
        <f ca="1"/>
        <v>46272</v>
      </c>
      <c r="D97" s="3">
        <f ca="1"/>
        <v>46273</v>
      </c>
      <c r="E97" s="3">
        <f ca="1"/>
        <v>46274</v>
      </c>
      <c r="F97" s="3">
        <f ca="1"/>
        <v>46275</v>
      </c>
      <c r="G97" s="3">
        <f ca="1"/>
        <v>46276</v>
      </c>
      <c r="H97" s="3">
        <f ca="1"/>
        <v>46277</v>
      </c>
    </row>
    <row r="98" spans="1:8" ht="30" customHeight="1" x14ac:dyDescent="0.25">
      <c r="A98" s="35" t="s">
        <v>4</v>
      </c>
      <c r="B98" s="36"/>
      <c r="C98" s="36"/>
      <c r="D98" s="36"/>
      <c r="E98" s="36"/>
      <c r="F98" s="36"/>
      <c r="G98" s="36"/>
      <c r="H98" s="36"/>
    </row>
    <row r="99" spans="1:8" ht="30" customHeight="1" x14ac:dyDescent="0.25">
      <c r="A99" s="33" t="s">
        <v>5</v>
      </c>
      <c r="B99" s="34"/>
      <c r="C99" s="34"/>
      <c r="D99" s="34"/>
      <c r="E99" s="34"/>
      <c r="F99" s="34"/>
      <c r="G99" s="34"/>
      <c r="H99" s="34"/>
    </row>
    <row r="100" spans="1:8" ht="16.5" customHeight="1" x14ac:dyDescent="0.25">
      <c r="A100" s="25"/>
      <c r="B100" s="3">
        <f t="array" aca="1" ref="B100:H100" ca="1">Days+15+DATE(Calendar6Year,Calendar6MonthOption,1)-WEEKDAY(DATE(Calendar6Year,Calendar6MonthOption,1),WeekdayOption)</f>
        <v>46278</v>
      </c>
      <c r="C100" s="3">
        <f ca="1"/>
        <v>46279</v>
      </c>
      <c r="D100" s="3">
        <f ca="1"/>
        <v>46280</v>
      </c>
      <c r="E100" s="3">
        <f ca="1"/>
        <v>46281</v>
      </c>
      <c r="F100" s="3">
        <f ca="1"/>
        <v>46282</v>
      </c>
      <c r="G100" s="3">
        <f ca="1"/>
        <v>46283</v>
      </c>
      <c r="H100" s="3">
        <f ca="1"/>
        <v>46284</v>
      </c>
    </row>
    <row r="101" spans="1:8" ht="30" customHeight="1" x14ac:dyDescent="0.25">
      <c r="A101" s="35" t="s">
        <v>4</v>
      </c>
      <c r="B101" s="36"/>
      <c r="C101" s="36"/>
      <c r="D101" s="36"/>
      <c r="E101" s="36"/>
      <c r="F101" s="36"/>
      <c r="G101" s="36"/>
      <c r="H101" s="36"/>
    </row>
    <row r="102" spans="1:8" ht="30" customHeight="1" x14ac:dyDescent="0.25">
      <c r="A102" s="33" t="s">
        <v>5</v>
      </c>
      <c r="B102" s="34"/>
      <c r="C102" s="34"/>
      <c r="D102" s="34"/>
      <c r="E102" s="34"/>
      <c r="F102" s="34"/>
      <c r="G102" s="34"/>
      <c r="H102" s="34"/>
    </row>
    <row r="103" spans="1:8" ht="16.5" customHeight="1" x14ac:dyDescent="0.25">
      <c r="A103" s="25"/>
      <c r="B103" s="3">
        <f t="array" aca="1" ref="B103:H103" ca="1">Days+22+DATE(Calendar6Year,Calendar6MonthOption,1)-WEEKDAY(DATE(Calendar6Year,Calendar6MonthOption,1),WeekdayOption)</f>
        <v>46285</v>
      </c>
      <c r="C103" s="3">
        <f ca="1"/>
        <v>46286</v>
      </c>
      <c r="D103" s="3">
        <f ca="1"/>
        <v>46287</v>
      </c>
      <c r="E103" s="3">
        <f ca="1"/>
        <v>46288</v>
      </c>
      <c r="F103" s="3">
        <f ca="1"/>
        <v>46289</v>
      </c>
      <c r="G103" s="3">
        <f ca="1"/>
        <v>46290</v>
      </c>
      <c r="H103" s="3">
        <f ca="1"/>
        <v>46291</v>
      </c>
    </row>
    <row r="104" spans="1:8" ht="30" customHeight="1" x14ac:dyDescent="0.25">
      <c r="A104" s="35" t="s">
        <v>4</v>
      </c>
      <c r="B104" s="36"/>
      <c r="C104" s="36"/>
      <c r="D104" s="36"/>
      <c r="E104" s="36"/>
      <c r="F104" s="36"/>
      <c r="G104" s="36"/>
      <c r="H104" s="36"/>
    </row>
    <row r="105" spans="1:8" ht="30" customHeight="1" x14ac:dyDescent="0.25">
      <c r="A105" s="33" t="s">
        <v>5</v>
      </c>
      <c r="B105" s="34"/>
      <c r="C105" s="34"/>
      <c r="D105" s="34"/>
      <c r="E105" s="34"/>
      <c r="F105" s="34"/>
      <c r="G105" s="34"/>
      <c r="H105" s="34"/>
    </row>
    <row r="106" spans="1:8" ht="16.5" customHeight="1" x14ac:dyDescent="0.25">
      <c r="A106" s="25"/>
      <c r="B106" s="3">
        <f t="array" aca="1" ref="B106:H106" ca="1">Days+29+DATE(Calendar6Year,Calendar6MonthOption,1)-WEEKDAY(DATE(Calendar6Year,Calendar6MonthOption,1),WeekdayOption)</f>
        <v>46292</v>
      </c>
      <c r="C106" s="3">
        <f ca="1"/>
        <v>46293</v>
      </c>
      <c r="D106" s="3">
        <f ca="1"/>
        <v>46294</v>
      </c>
      <c r="E106" s="3">
        <f ca="1"/>
        <v>46295</v>
      </c>
      <c r="F106" s="3">
        <f ca="1"/>
        <v>46296</v>
      </c>
      <c r="G106" s="3">
        <f ca="1"/>
        <v>46297</v>
      </c>
      <c r="H106" s="3">
        <f ca="1"/>
        <v>46298</v>
      </c>
    </row>
    <row r="107" spans="1:8" ht="30" customHeight="1" x14ac:dyDescent="0.25">
      <c r="A107" s="35" t="s">
        <v>4</v>
      </c>
      <c r="B107" s="36"/>
      <c r="C107" s="36"/>
      <c r="D107" s="36"/>
      <c r="E107" s="36"/>
      <c r="F107" s="36"/>
      <c r="G107" s="36"/>
      <c r="H107" s="36"/>
    </row>
    <row r="108" spans="1:8" ht="30" customHeight="1" x14ac:dyDescent="0.25">
      <c r="A108" s="33" t="s">
        <v>5</v>
      </c>
      <c r="B108" s="34"/>
      <c r="C108" s="34"/>
      <c r="D108" s="34"/>
      <c r="E108" s="34"/>
      <c r="F108" s="34"/>
      <c r="G108" s="34"/>
      <c r="H108" s="34"/>
    </row>
    <row r="109" spans="1:8" ht="54" customHeight="1" x14ac:dyDescent="0.7">
      <c r="A109" s="12">
        <f ca="1">YEAR(DATE(Calendar6Year,Calendar6MonthOption+1,1))</f>
        <v>2026</v>
      </c>
      <c r="B109" s="17" t="str">
        <f ca="1">TEXT(DATE(Calendar6Year,Calendar6MonthOption+1,1),"m月")</f>
        <v>10月</v>
      </c>
      <c r="C109" s="46" t="s">
        <v>6</v>
      </c>
      <c r="D109" s="46"/>
      <c r="E109" s="46"/>
      <c r="F109" s="44"/>
      <c r="G109" s="45"/>
      <c r="H109" s="45"/>
    </row>
    <row r="110" spans="1:8" ht="20.25" customHeight="1" x14ac:dyDescent="0.25">
      <c r="A110" s="31"/>
      <c r="B110" s="7" t="str">
        <f t="shared" ref="B110:H110" ca="1" si="6">UPPER(TEXT(B111,"aaaa"))</f>
        <v>日曜日</v>
      </c>
      <c r="C110" s="10" t="str">
        <f t="shared" ca="1" si="6"/>
        <v>月曜日</v>
      </c>
      <c r="D110" s="11" t="str">
        <f t="shared" ca="1" si="6"/>
        <v>火曜日</v>
      </c>
      <c r="E110" s="10" t="str">
        <f t="shared" ca="1" si="6"/>
        <v>水曜日</v>
      </c>
      <c r="F110" s="11" t="str">
        <f t="shared" ca="1" si="6"/>
        <v>木曜日</v>
      </c>
      <c r="G110" s="10" t="str">
        <f t="shared" ca="1" si="6"/>
        <v>金曜日</v>
      </c>
      <c r="H110" s="11" t="str">
        <f t="shared" ca="1" si="6"/>
        <v>土曜日</v>
      </c>
    </row>
    <row r="111" spans="1:8" ht="14.25" customHeight="1" x14ac:dyDescent="0.25">
      <c r="A111" s="24"/>
      <c r="B111" s="3">
        <f t="array" aca="1" ref="B111:H111" ca="1">Days+1+DATE(Calendar7Year,Calendar7MonthOption,1)-WEEKDAY(DATE(Calendar7Year,Calendar7MonthOption,1),WeekdayOption)</f>
        <v>46292</v>
      </c>
      <c r="C111" s="3">
        <f ca="1"/>
        <v>46293</v>
      </c>
      <c r="D111" s="3">
        <f ca="1"/>
        <v>46294</v>
      </c>
      <c r="E111" s="3">
        <f ca="1"/>
        <v>46295</v>
      </c>
      <c r="F111" s="3">
        <f ca="1"/>
        <v>46296</v>
      </c>
      <c r="G111" s="3">
        <f ca="1"/>
        <v>46297</v>
      </c>
      <c r="H111" s="3">
        <f ca="1"/>
        <v>46298</v>
      </c>
    </row>
    <row r="112" spans="1:8" ht="30" customHeight="1" x14ac:dyDescent="0.25">
      <c r="A112" s="35" t="s">
        <v>4</v>
      </c>
      <c r="B112" s="36"/>
      <c r="C112" s="36"/>
      <c r="D112" s="36"/>
      <c r="E112" s="36"/>
      <c r="F112" s="36"/>
      <c r="G112" s="36"/>
      <c r="H112" s="36"/>
    </row>
    <row r="113" spans="1:8" ht="30" customHeight="1" x14ac:dyDescent="0.25">
      <c r="A113" s="33" t="s">
        <v>5</v>
      </c>
      <c r="B113" s="34"/>
      <c r="C113" s="34"/>
      <c r="D113" s="34"/>
      <c r="E113" s="34"/>
      <c r="F113" s="34"/>
      <c r="G113" s="34"/>
      <c r="H113" s="34"/>
    </row>
    <row r="114" spans="1:8" ht="16.5" customHeight="1" x14ac:dyDescent="0.25">
      <c r="A114" s="25"/>
      <c r="B114" s="3">
        <f t="array" aca="1" ref="B114:H114" ca="1">Days+8+DATE(Calendar7Year,Calendar7MonthOption,1)-WEEKDAY(DATE(Calendar7Year,Calendar7MonthOption,1),WeekdayOption)</f>
        <v>46299</v>
      </c>
      <c r="C114" s="3">
        <f ca="1"/>
        <v>46300</v>
      </c>
      <c r="D114" s="3">
        <f ca="1"/>
        <v>46301</v>
      </c>
      <c r="E114" s="3">
        <f ca="1"/>
        <v>46302</v>
      </c>
      <c r="F114" s="3">
        <f ca="1"/>
        <v>46303</v>
      </c>
      <c r="G114" s="3">
        <f ca="1"/>
        <v>46304</v>
      </c>
      <c r="H114" s="3">
        <f ca="1"/>
        <v>46305</v>
      </c>
    </row>
    <row r="115" spans="1:8" ht="30" customHeight="1" x14ac:dyDescent="0.25">
      <c r="A115" s="35" t="s">
        <v>4</v>
      </c>
      <c r="B115" s="36"/>
      <c r="C115" s="36"/>
      <c r="D115" s="36"/>
      <c r="E115" s="36"/>
      <c r="F115" s="36"/>
      <c r="G115" s="36"/>
      <c r="H115" s="36"/>
    </row>
    <row r="116" spans="1:8" ht="30" customHeight="1" x14ac:dyDescent="0.25">
      <c r="A116" s="33" t="s">
        <v>5</v>
      </c>
      <c r="B116" s="34"/>
      <c r="C116" s="34"/>
      <c r="D116" s="34"/>
      <c r="E116" s="34"/>
      <c r="F116" s="34"/>
      <c r="G116" s="34"/>
      <c r="H116" s="34"/>
    </row>
    <row r="117" spans="1:8" ht="16.5" customHeight="1" x14ac:dyDescent="0.25">
      <c r="A117" s="25"/>
      <c r="B117" s="3">
        <f t="array" aca="1" ref="B117:H117" ca="1">Days+15+DATE(Calendar7Year,Calendar7MonthOption,1)-WEEKDAY(DATE(Calendar7Year,Calendar7MonthOption,1),WeekdayOption)</f>
        <v>46306</v>
      </c>
      <c r="C117" s="3">
        <f ca="1"/>
        <v>46307</v>
      </c>
      <c r="D117" s="3">
        <f ca="1"/>
        <v>46308</v>
      </c>
      <c r="E117" s="3">
        <f ca="1"/>
        <v>46309</v>
      </c>
      <c r="F117" s="3">
        <f ca="1"/>
        <v>46310</v>
      </c>
      <c r="G117" s="3">
        <f ca="1"/>
        <v>46311</v>
      </c>
      <c r="H117" s="3">
        <f ca="1"/>
        <v>46312</v>
      </c>
    </row>
    <row r="118" spans="1:8" ht="30" customHeight="1" x14ac:dyDescent="0.25">
      <c r="A118" s="35" t="s">
        <v>4</v>
      </c>
      <c r="B118" s="36"/>
      <c r="C118" s="36"/>
      <c r="D118" s="36"/>
      <c r="E118" s="36"/>
      <c r="F118" s="36"/>
      <c r="G118" s="36"/>
      <c r="H118" s="36"/>
    </row>
    <row r="119" spans="1:8" ht="30" customHeight="1" x14ac:dyDescent="0.25">
      <c r="A119" s="33" t="s">
        <v>5</v>
      </c>
      <c r="B119" s="34"/>
      <c r="C119" s="34"/>
      <c r="D119" s="34"/>
      <c r="E119" s="34"/>
      <c r="F119" s="34"/>
      <c r="G119" s="34"/>
      <c r="H119" s="34"/>
    </row>
    <row r="120" spans="1:8" ht="16.5" customHeight="1" x14ac:dyDescent="0.25">
      <c r="A120" s="25"/>
      <c r="B120" s="3">
        <f t="array" aca="1" ref="B120:H120" ca="1">Days+22+DATE(Calendar7Year,Calendar7MonthOption,1)-WEEKDAY(DATE(Calendar7Year,Calendar7MonthOption,1),WeekdayOption)</f>
        <v>46313</v>
      </c>
      <c r="C120" s="3">
        <f ca="1"/>
        <v>46314</v>
      </c>
      <c r="D120" s="3">
        <f ca="1"/>
        <v>46315</v>
      </c>
      <c r="E120" s="3">
        <f ca="1"/>
        <v>46316</v>
      </c>
      <c r="F120" s="3">
        <f ca="1"/>
        <v>46317</v>
      </c>
      <c r="G120" s="3">
        <f ca="1"/>
        <v>46318</v>
      </c>
      <c r="H120" s="3">
        <f ca="1"/>
        <v>46319</v>
      </c>
    </row>
    <row r="121" spans="1:8" ht="30" customHeight="1" x14ac:dyDescent="0.25">
      <c r="A121" s="35" t="s">
        <v>4</v>
      </c>
      <c r="B121" s="36"/>
      <c r="C121" s="36"/>
      <c r="D121" s="36"/>
      <c r="E121" s="36"/>
      <c r="F121" s="36"/>
      <c r="G121" s="36"/>
      <c r="H121" s="36"/>
    </row>
    <row r="122" spans="1:8" ht="30" customHeight="1" x14ac:dyDescent="0.25">
      <c r="A122" s="33" t="s">
        <v>5</v>
      </c>
      <c r="B122" s="34"/>
      <c r="C122" s="34"/>
      <c r="D122" s="34"/>
      <c r="E122" s="34"/>
      <c r="F122" s="34"/>
      <c r="G122" s="34"/>
      <c r="H122" s="34"/>
    </row>
    <row r="123" spans="1:8" ht="16.5" customHeight="1" x14ac:dyDescent="0.25">
      <c r="A123" s="25"/>
      <c r="B123" s="3">
        <f t="array" aca="1" ref="B123:H123" ca="1">Days+29+DATE(Calendar7Year,Calendar7MonthOption,1)-WEEKDAY(DATE(Calendar7Year,Calendar7MonthOption,1),WeekdayOption)</f>
        <v>46320</v>
      </c>
      <c r="C123" s="3">
        <f ca="1"/>
        <v>46321</v>
      </c>
      <c r="D123" s="3">
        <f ca="1"/>
        <v>46322</v>
      </c>
      <c r="E123" s="3">
        <f ca="1"/>
        <v>46323</v>
      </c>
      <c r="F123" s="3">
        <f ca="1"/>
        <v>46324</v>
      </c>
      <c r="G123" s="3">
        <f ca="1"/>
        <v>46325</v>
      </c>
      <c r="H123" s="3">
        <f ca="1"/>
        <v>46326</v>
      </c>
    </row>
    <row r="124" spans="1:8" ht="30" customHeight="1" x14ac:dyDescent="0.25">
      <c r="A124" s="35" t="s">
        <v>4</v>
      </c>
      <c r="B124" s="36"/>
      <c r="C124" s="36"/>
      <c r="D124" s="36"/>
      <c r="E124" s="36"/>
      <c r="F124" s="36"/>
      <c r="G124" s="36"/>
      <c r="H124" s="36"/>
    </row>
    <row r="125" spans="1:8" ht="30" customHeight="1" x14ac:dyDescent="0.25">
      <c r="A125" s="33" t="s">
        <v>5</v>
      </c>
      <c r="B125" s="34"/>
      <c r="C125" s="34"/>
      <c r="D125" s="34"/>
      <c r="E125" s="34"/>
      <c r="F125" s="34"/>
      <c r="G125" s="34"/>
      <c r="H125" s="34"/>
    </row>
    <row r="126" spans="1:8" ht="50.25" customHeight="1" x14ac:dyDescent="0.7">
      <c r="A126" s="9">
        <f ca="1">YEAR(DATE(Calendar7Year,Calendar7MonthOption+1,1))</f>
        <v>2026</v>
      </c>
      <c r="B126" s="16" t="str">
        <f ca="1">TEXT(DATE(Calendar7Year,Calendar7MonthOption+1,1),"m月")</f>
        <v>11月</v>
      </c>
      <c r="C126" s="46" t="s">
        <v>6</v>
      </c>
      <c r="D126" s="46"/>
      <c r="E126" s="46"/>
      <c r="F126" s="44"/>
      <c r="G126" s="45"/>
      <c r="H126" s="45"/>
    </row>
    <row r="127" spans="1:8" ht="17.25" customHeight="1" x14ac:dyDescent="0.25">
      <c r="A127" s="24"/>
      <c r="B127" s="7" t="str">
        <f t="shared" ref="B127:H127" ca="1" si="7">UPPER(TEXT(B128,"aaaa"))</f>
        <v>日曜日</v>
      </c>
      <c r="C127" s="8" t="str">
        <f t="shared" ca="1" si="7"/>
        <v>月曜日</v>
      </c>
      <c r="D127" s="7" t="str">
        <f t="shared" ca="1" si="7"/>
        <v>火曜日</v>
      </c>
      <c r="E127" s="8" t="str">
        <f t="shared" ca="1" si="7"/>
        <v>水曜日</v>
      </c>
      <c r="F127" s="7" t="str">
        <f t="shared" ca="1" si="7"/>
        <v>木曜日</v>
      </c>
      <c r="G127" s="8" t="str">
        <f t="shared" ca="1" si="7"/>
        <v>金曜日</v>
      </c>
      <c r="H127" s="7" t="str">
        <f t="shared" ca="1" si="7"/>
        <v>土曜日</v>
      </c>
    </row>
    <row r="128" spans="1:8" ht="14.25" customHeight="1" x14ac:dyDescent="0.25">
      <c r="A128" s="25"/>
      <c r="B128" s="3">
        <f t="array" aca="1" ref="B128:H128" ca="1">Days+1+DATE(Calendar8Year,Calendar8MonthOption,1)-WEEKDAY(DATE(Calendar8Year,Calendar8MonthOption,1),WeekdayOption)</f>
        <v>46327</v>
      </c>
      <c r="C128" s="3">
        <f ca="1"/>
        <v>46328</v>
      </c>
      <c r="D128" s="3">
        <f ca="1"/>
        <v>46329</v>
      </c>
      <c r="E128" s="3">
        <f ca="1"/>
        <v>46330</v>
      </c>
      <c r="F128" s="3">
        <f ca="1"/>
        <v>46331</v>
      </c>
      <c r="G128" s="3">
        <f ca="1"/>
        <v>46332</v>
      </c>
      <c r="H128" s="3">
        <f ca="1"/>
        <v>46333</v>
      </c>
    </row>
    <row r="129" spans="1:8" ht="30" customHeight="1" x14ac:dyDescent="0.25">
      <c r="A129" s="35" t="s">
        <v>4</v>
      </c>
      <c r="B129" s="36"/>
      <c r="C129" s="36"/>
      <c r="D129" s="36"/>
      <c r="E129" s="36"/>
      <c r="F129" s="36"/>
      <c r="G129" s="36"/>
      <c r="H129" s="36"/>
    </row>
    <row r="130" spans="1:8" ht="30" customHeight="1" x14ac:dyDescent="0.25">
      <c r="A130" s="33" t="s">
        <v>5</v>
      </c>
      <c r="B130" s="34"/>
      <c r="C130" s="34"/>
      <c r="D130" s="34"/>
      <c r="E130" s="34"/>
      <c r="F130" s="34"/>
      <c r="G130" s="34"/>
      <c r="H130" s="34"/>
    </row>
    <row r="131" spans="1:8" ht="16.5" customHeight="1" x14ac:dyDescent="0.25">
      <c r="A131" s="25"/>
      <c r="B131" s="3">
        <f t="array" aca="1" ref="B131:H131" ca="1">Days+8+DATE(Calendar8Year,Calendar8MonthOption,1)-WEEKDAY(DATE(Calendar8Year,Calendar8MonthOption,1),WeekdayOption)</f>
        <v>46334</v>
      </c>
      <c r="C131" s="3">
        <f ca="1"/>
        <v>46335</v>
      </c>
      <c r="D131" s="3">
        <f ca="1"/>
        <v>46336</v>
      </c>
      <c r="E131" s="3">
        <f ca="1"/>
        <v>46337</v>
      </c>
      <c r="F131" s="3">
        <f ca="1"/>
        <v>46338</v>
      </c>
      <c r="G131" s="3">
        <f ca="1"/>
        <v>46339</v>
      </c>
      <c r="H131" s="3">
        <f ca="1"/>
        <v>46340</v>
      </c>
    </row>
    <row r="132" spans="1:8" ht="30" customHeight="1" x14ac:dyDescent="0.25">
      <c r="A132" s="35" t="s">
        <v>4</v>
      </c>
      <c r="B132" s="36"/>
      <c r="C132" s="36"/>
      <c r="D132" s="36"/>
      <c r="E132" s="36"/>
      <c r="F132" s="36"/>
      <c r="G132" s="36"/>
      <c r="H132" s="36"/>
    </row>
    <row r="133" spans="1:8" ht="30" customHeight="1" x14ac:dyDescent="0.25">
      <c r="A133" s="33" t="s">
        <v>5</v>
      </c>
      <c r="B133" s="34"/>
      <c r="C133" s="34"/>
      <c r="D133" s="34"/>
      <c r="E133" s="34"/>
      <c r="F133" s="34"/>
      <c r="G133" s="34"/>
      <c r="H133" s="34"/>
    </row>
    <row r="134" spans="1:8" ht="16.5" customHeight="1" x14ac:dyDescent="0.25">
      <c r="A134" s="25"/>
      <c r="B134" s="3">
        <f t="array" aca="1" ref="B134:H134" ca="1">Days+15+DATE(Calendar8Year,Calendar8MonthOption,1)-WEEKDAY(DATE(Calendar8Year,Calendar8MonthOption,1),WeekdayOption)</f>
        <v>46341</v>
      </c>
      <c r="C134" s="3">
        <f ca="1"/>
        <v>46342</v>
      </c>
      <c r="D134" s="3">
        <f ca="1"/>
        <v>46343</v>
      </c>
      <c r="E134" s="3">
        <f ca="1"/>
        <v>46344</v>
      </c>
      <c r="F134" s="3">
        <f ca="1"/>
        <v>46345</v>
      </c>
      <c r="G134" s="3">
        <f ca="1"/>
        <v>46346</v>
      </c>
      <c r="H134" s="3">
        <f ca="1"/>
        <v>46347</v>
      </c>
    </row>
    <row r="135" spans="1:8" ht="30" customHeight="1" x14ac:dyDescent="0.25">
      <c r="A135" s="35" t="s">
        <v>4</v>
      </c>
      <c r="B135" s="36"/>
      <c r="C135" s="46" t="s">
        <v>6</v>
      </c>
      <c r="D135" s="46"/>
      <c r="E135" s="46"/>
      <c r="F135" s="36"/>
      <c r="G135" s="36"/>
      <c r="H135" s="36"/>
    </row>
    <row r="136" spans="1:8" ht="30" customHeight="1" x14ac:dyDescent="0.25">
      <c r="A136" s="33" t="s">
        <v>5</v>
      </c>
      <c r="B136" s="34"/>
      <c r="C136" s="34"/>
      <c r="D136" s="34"/>
      <c r="E136" s="34"/>
      <c r="F136" s="34"/>
      <c r="G136" s="34"/>
      <c r="H136" s="34"/>
    </row>
    <row r="137" spans="1:8" ht="16.5" customHeight="1" x14ac:dyDescent="0.25">
      <c r="A137" s="25"/>
      <c r="B137" s="3">
        <f t="array" aca="1" ref="B137:H137" ca="1">Days+22+DATE(Calendar8Year,Calendar8MonthOption,1)-WEEKDAY(DATE(Calendar8Year,Calendar8MonthOption,1),WeekdayOption)</f>
        <v>46348</v>
      </c>
      <c r="C137" s="3">
        <f ca="1"/>
        <v>46349</v>
      </c>
      <c r="D137" s="3">
        <f ca="1"/>
        <v>46350</v>
      </c>
      <c r="E137" s="3">
        <f ca="1"/>
        <v>46351</v>
      </c>
      <c r="F137" s="3">
        <f ca="1"/>
        <v>46352</v>
      </c>
      <c r="G137" s="3">
        <f ca="1"/>
        <v>46353</v>
      </c>
      <c r="H137" s="3">
        <f ca="1"/>
        <v>46354</v>
      </c>
    </row>
    <row r="138" spans="1:8" ht="30" customHeight="1" x14ac:dyDescent="0.25">
      <c r="A138" s="35" t="s">
        <v>4</v>
      </c>
      <c r="B138" s="36"/>
      <c r="C138" s="36"/>
      <c r="D138" s="36"/>
      <c r="E138" s="36"/>
      <c r="F138" s="36"/>
      <c r="G138" s="36"/>
      <c r="H138" s="36"/>
    </row>
    <row r="139" spans="1:8" ht="30" customHeight="1" x14ac:dyDescent="0.25">
      <c r="A139" s="33" t="s">
        <v>5</v>
      </c>
      <c r="B139" s="34"/>
      <c r="C139" s="34"/>
      <c r="D139" s="34"/>
      <c r="E139" s="34"/>
      <c r="F139" s="34"/>
      <c r="G139" s="34"/>
      <c r="H139" s="34"/>
    </row>
    <row r="140" spans="1:8" ht="16.5" customHeight="1" x14ac:dyDescent="0.25">
      <c r="A140" s="25"/>
      <c r="B140" s="3">
        <f t="array" aca="1" ref="B140:H140" ca="1">Days+29+DATE(Calendar8Year,Calendar8MonthOption,1)-WEEKDAY(DATE(Calendar8Year,Calendar8MonthOption,1),WeekdayOption)</f>
        <v>46355</v>
      </c>
      <c r="C140" s="3">
        <f ca="1"/>
        <v>46356</v>
      </c>
      <c r="D140" s="3">
        <f ca="1"/>
        <v>46357</v>
      </c>
      <c r="E140" s="3">
        <f ca="1"/>
        <v>46358</v>
      </c>
      <c r="F140" s="3">
        <f ca="1"/>
        <v>46359</v>
      </c>
      <c r="G140" s="3">
        <f ca="1"/>
        <v>46360</v>
      </c>
      <c r="H140" s="3">
        <f ca="1"/>
        <v>46361</v>
      </c>
    </row>
    <row r="141" spans="1:8" ht="30" customHeight="1" x14ac:dyDescent="0.25">
      <c r="A141" s="35" t="s">
        <v>4</v>
      </c>
      <c r="B141" s="36"/>
      <c r="C141" s="36"/>
      <c r="D141" s="36"/>
      <c r="E141" s="36"/>
      <c r="F141" s="36"/>
      <c r="G141" s="36"/>
      <c r="H141" s="36"/>
    </row>
    <row r="142" spans="1:8" ht="30" customHeight="1" x14ac:dyDescent="0.25">
      <c r="A142" s="33" t="s">
        <v>5</v>
      </c>
      <c r="B142" s="34"/>
      <c r="C142" s="34"/>
      <c r="D142" s="34"/>
      <c r="E142" s="34"/>
      <c r="F142" s="34"/>
      <c r="G142" s="34"/>
      <c r="H142" s="34"/>
    </row>
    <row r="143" spans="1:8" ht="52.5" customHeight="1" x14ac:dyDescent="0.7">
      <c r="A143" s="12">
        <f ca="1">YEAR(DATE(Calendar8Year,Calendar8MonthOption+1,1))</f>
        <v>2026</v>
      </c>
      <c r="B143" s="13" t="str">
        <f ca="1">TEXT(DATE(Calendar8Year,Calendar8MonthOption+1,1),"m月")</f>
        <v>12月</v>
      </c>
      <c r="C143" s="46" t="str">
        <f>C1</f>
        <v>○○支部活動予定表</v>
      </c>
      <c r="D143" s="46"/>
      <c r="E143" s="46"/>
      <c r="F143" s="44"/>
      <c r="G143" s="45"/>
      <c r="H143" s="45"/>
    </row>
    <row r="144" spans="1:8" ht="19.5" customHeight="1" x14ac:dyDescent="0.25">
      <c r="A144" s="24"/>
      <c r="B144" s="7" t="str">
        <f t="shared" ref="B144:H144" ca="1" si="8">UPPER(TEXT(B145,"aaaa"))</f>
        <v>日曜日</v>
      </c>
      <c r="C144" s="8" t="str">
        <f t="shared" ca="1" si="8"/>
        <v>月曜日</v>
      </c>
      <c r="D144" s="7" t="str">
        <f t="shared" ca="1" si="8"/>
        <v>火曜日</v>
      </c>
      <c r="E144" s="8" t="str">
        <f t="shared" ca="1" si="8"/>
        <v>水曜日</v>
      </c>
      <c r="F144" s="7" t="str">
        <f t="shared" ca="1" si="8"/>
        <v>木曜日</v>
      </c>
      <c r="G144" s="8" t="str">
        <f t="shared" ca="1" si="8"/>
        <v>金曜日</v>
      </c>
      <c r="H144" s="7" t="str">
        <f t="shared" ca="1" si="8"/>
        <v>土曜日</v>
      </c>
    </row>
    <row r="145" spans="1:8" ht="14.25" customHeight="1" x14ac:dyDescent="0.25">
      <c r="A145" s="25"/>
      <c r="B145" s="3">
        <f t="array" aca="1" ref="B145:H145" ca="1">Days+1+DATE(Calendar9Year,Calendar9MonthOption,1)-WEEKDAY(DATE(Calendar9Year,Calendar9MonthOption,1),WeekdayOption)</f>
        <v>46355</v>
      </c>
      <c r="C145" s="3">
        <f ca="1"/>
        <v>46356</v>
      </c>
      <c r="D145" s="3">
        <f ca="1"/>
        <v>46357</v>
      </c>
      <c r="E145" s="3">
        <f ca="1"/>
        <v>46358</v>
      </c>
      <c r="F145" s="3">
        <f ca="1"/>
        <v>46359</v>
      </c>
      <c r="G145" s="3">
        <f ca="1"/>
        <v>46360</v>
      </c>
      <c r="H145" s="3">
        <f ca="1"/>
        <v>46361</v>
      </c>
    </row>
    <row r="146" spans="1:8" ht="30" customHeight="1" x14ac:dyDescent="0.25">
      <c r="A146" s="35" t="s">
        <v>4</v>
      </c>
      <c r="B146" s="36"/>
      <c r="C146" s="36"/>
      <c r="D146" s="36"/>
      <c r="E146" s="36"/>
      <c r="F146" s="36"/>
      <c r="G146" s="36"/>
      <c r="H146" s="36"/>
    </row>
    <row r="147" spans="1:8" ht="30" customHeight="1" x14ac:dyDescent="0.25">
      <c r="A147" s="33" t="s">
        <v>5</v>
      </c>
      <c r="B147" s="34"/>
      <c r="C147" s="34"/>
      <c r="D147" s="34"/>
      <c r="E147" s="34"/>
      <c r="F147" s="34"/>
      <c r="G147" s="34"/>
      <c r="H147" s="34"/>
    </row>
    <row r="148" spans="1:8" ht="16.5" customHeight="1" x14ac:dyDescent="0.25">
      <c r="A148" s="25"/>
      <c r="B148" s="3">
        <f t="array" aca="1" ref="B148:H148" ca="1">Days+8+DATE(Calendar9Year,Calendar9MonthOption,1)-WEEKDAY(DATE(Calendar9Year,Calendar9MonthOption,1),WeekdayOption)</f>
        <v>46362</v>
      </c>
      <c r="C148" s="3">
        <f ca="1"/>
        <v>46363</v>
      </c>
      <c r="D148" s="3">
        <f ca="1"/>
        <v>46364</v>
      </c>
      <c r="E148" s="3">
        <f ca="1"/>
        <v>46365</v>
      </c>
      <c r="F148" s="3">
        <f ca="1"/>
        <v>46366</v>
      </c>
      <c r="G148" s="3">
        <f ca="1"/>
        <v>46367</v>
      </c>
      <c r="H148" s="3">
        <f ca="1"/>
        <v>46368</v>
      </c>
    </row>
    <row r="149" spans="1:8" ht="30" customHeight="1" x14ac:dyDescent="0.25">
      <c r="A149" s="35" t="s">
        <v>4</v>
      </c>
      <c r="B149" s="36"/>
      <c r="C149" s="36"/>
      <c r="D149" s="36"/>
      <c r="E149" s="36"/>
      <c r="F149" s="36"/>
      <c r="G149" s="36"/>
      <c r="H149" s="36"/>
    </row>
    <row r="150" spans="1:8" ht="30" customHeight="1" x14ac:dyDescent="0.25">
      <c r="A150" s="33" t="s">
        <v>5</v>
      </c>
      <c r="B150" s="34"/>
      <c r="C150" s="34"/>
      <c r="D150" s="34"/>
      <c r="E150" s="34"/>
      <c r="F150" s="34"/>
      <c r="G150" s="34"/>
      <c r="H150" s="34"/>
    </row>
    <row r="151" spans="1:8" ht="16.5" customHeight="1" x14ac:dyDescent="0.25">
      <c r="A151" s="25"/>
      <c r="B151" s="3">
        <f t="array" aca="1" ref="B151:H151" ca="1">Days+15+DATE(Calendar9Year,Calendar9MonthOption,1)-WEEKDAY(DATE(Calendar9Year,Calendar9MonthOption,1),WeekdayOption)</f>
        <v>46369</v>
      </c>
      <c r="C151" s="3">
        <f ca="1"/>
        <v>46370</v>
      </c>
      <c r="D151" s="3">
        <f ca="1"/>
        <v>46371</v>
      </c>
      <c r="E151" s="3">
        <f ca="1"/>
        <v>46372</v>
      </c>
      <c r="F151" s="3">
        <f ca="1"/>
        <v>46373</v>
      </c>
      <c r="G151" s="3">
        <f ca="1"/>
        <v>46374</v>
      </c>
      <c r="H151" s="3">
        <f ca="1"/>
        <v>46375</v>
      </c>
    </row>
    <row r="152" spans="1:8" ht="30" customHeight="1" x14ac:dyDescent="0.25">
      <c r="A152" s="35" t="s">
        <v>4</v>
      </c>
      <c r="B152" s="36"/>
      <c r="C152" s="36"/>
      <c r="D152" s="36"/>
      <c r="E152" s="36"/>
      <c r="F152" s="36"/>
      <c r="G152" s="36"/>
      <c r="H152" s="36"/>
    </row>
    <row r="153" spans="1:8" ht="30" customHeight="1" x14ac:dyDescent="0.25">
      <c r="A153" s="33" t="s">
        <v>5</v>
      </c>
      <c r="B153" s="34"/>
      <c r="C153" s="34"/>
      <c r="D153" s="34"/>
      <c r="E153" s="34"/>
      <c r="F153" s="34"/>
      <c r="G153" s="34"/>
      <c r="H153" s="34"/>
    </row>
    <row r="154" spans="1:8" ht="16.5" customHeight="1" x14ac:dyDescent="0.25">
      <c r="A154" s="25"/>
      <c r="B154" s="3">
        <f t="array" aca="1" ref="B154:H154" ca="1">Days+22+DATE(Calendar9Year,Calendar9MonthOption,1)-WEEKDAY(DATE(Calendar9Year,Calendar9MonthOption,1),WeekdayOption)</f>
        <v>46376</v>
      </c>
      <c r="C154" s="3">
        <f ca="1"/>
        <v>46377</v>
      </c>
      <c r="D154" s="3">
        <f ca="1"/>
        <v>46378</v>
      </c>
      <c r="E154" s="3">
        <f ca="1"/>
        <v>46379</v>
      </c>
      <c r="F154" s="3">
        <f ca="1"/>
        <v>46380</v>
      </c>
      <c r="G154" s="3">
        <f ca="1"/>
        <v>46381</v>
      </c>
      <c r="H154" s="3">
        <f ca="1"/>
        <v>46382</v>
      </c>
    </row>
    <row r="155" spans="1:8" ht="30" customHeight="1" x14ac:dyDescent="0.25">
      <c r="A155" s="35" t="s">
        <v>4</v>
      </c>
      <c r="B155" s="36"/>
      <c r="C155" s="36"/>
      <c r="D155" s="36"/>
      <c r="E155" s="36"/>
      <c r="F155" s="36"/>
      <c r="G155" s="36"/>
      <c r="H155" s="36"/>
    </row>
    <row r="156" spans="1:8" ht="30" customHeight="1" x14ac:dyDescent="0.25">
      <c r="A156" s="33" t="s">
        <v>5</v>
      </c>
      <c r="B156" s="34"/>
      <c r="C156" s="34"/>
      <c r="D156" s="34"/>
      <c r="E156" s="34"/>
      <c r="F156" s="34"/>
      <c r="G156" s="34"/>
      <c r="H156" s="34"/>
    </row>
    <row r="157" spans="1:8" ht="16.5" customHeight="1" x14ac:dyDescent="0.25">
      <c r="A157" s="25"/>
      <c r="B157" s="3">
        <f t="array" aca="1" ref="B157:H157" ca="1">Days+29+DATE(Calendar9Year,Calendar9MonthOption,1)-WEEKDAY(DATE(Calendar9Year,Calendar9MonthOption,1),WeekdayOption)</f>
        <v>46383</v>
      </c>
      <c r="C157" s="3">
        <f ca="1"/>
        <v>46384</v>
      </c>
      <c r="D157" s="3">
        <f ca="1"/>
        <v>46385</v>
      </c>
      <c r="E157" s="3">
        <f ca="1"/>
        <v>46386</v>
      </c>
      <c r="F157" s="3">
        <f ca="1"/>
        <v>46387</v>
      </c>
      <c r="G157" s="3">
        <f ca="1"/>
        <v>46388</v>
      </c>
      <c r="H157" s="3">
        <f ca="1"/>
        <v>46389</v>
      </c>
    </row>
    <row r="158" spans="1:8" ht="30" customHeight="1" x14ac:dyDescent="0.25">
      <c r="A158" s="35" t="s">
        <v>4</v>
      </c>
      <c r="B158" s="36"/>
      <c r="C158" s="36"/>
      <c r="D158" s="36"/>
      <c r="E158" s="36"/>
      <c r="F158" s="36"/>
      <c r="G158" s="36"/>
      <c r="H158" s="36"/>
    </row>
    <row r="159" spans="1:8" ht="30" customHeight="1" x14ac:dyDescent="0.25">
      <c r="A159" s="33" t="s">
        <v>5</v>
      </c>
      <c r="B159" s="34"/>
      <c r="C159" s="34"/>
      <c r="D159" s="34"/>
      <c r="E159" s="34"/>
      <c r="F159" s="34"/>
      <c r="G159" s="34"/>
      <c r="H159" s="34"/>
    </row>
    <row r="160" spans="1:8" ht="54" customHeight="1" x14ac:dyDescent="0.7">
      <c r="A160" s="12">
        <f ca="1">YEAR(DATE(Calendar9Year,Calendar9MonthOption+1,1))</f>
        <v>2027</v>
      </c>
      <c r="B160" s="13" t="str">
        <f ca="1">TEXT(DATE(Calendar9Year,Calendar9MonthOption+1,1),"m月")</f>
        <v>1月</v>
      </c>
      <c r="C160" s="46" t="str">
        <f>C1</f>
        <v>○○支部活動予定表</v>
      </c>
      <c r="D160" s="46"/>
      <c r="E160" s="46"/>
    </row>
    <row r="161" spans="1:8" ht="18" customHeight="1" x14ac:dyDescent="0.25">
      <c r="A161" s="24"/>
      <c r="B161" s="7" t="str">
        <f t="shared" ref="B161:H161" ca="1" si="9">UPPER(TEXT(B162,"aaaa"))</f>
        <v>日曜日</v>
      </c>
      <c r="C161" s="8" t="str">
        <f t="shared" ca="1" si="9"/>
        <v>月曜日</v>
      </c>
      <c r="D161" s="7" t="str">
        <f t="shared" ca="1" si="9"/>
        <v>火曜日</v>
      </c>
      <c r="E161" s="8" t="str">
        <f t="shared" ca="1" si="9"/>
        <v>水曜日</v>
      </c>
      <c r="F161" s="7" t="str">
        <f t="shared" ca="1" si="9"/>
        <v>木曜日</v>
      </c>
      <c r="G161" s="8" t="str">
        <f t="shared" ca="1" si="9"/>
        <v>金曜日</v>
      </c>
      <c r="H161" s="7" t="str">
        <f t="shared" ca="1" si="9"/>
        <v>土曜日</v>
      </c>
    </row>
    <row r="162" spans="1:8" ht="14.25" customHeight="1" x14ac:dyDescent="0.25">
      <c r="A162" s="25"/>
      <c r="B162" s="3">
        <f t="array" aca="1" ref="B162:H162" ca="1">Days+1+DATE(Calendar10Year,Calendar10MonthOption,1)-WEEKDAY(DATE(Calendar10Year,Calendar10MonthOption,1),WeekdayOption)</f>
        <v>46383</v>
      </c>
      <c r="C162" s="3">
        <f ca="1"/>
        <v>46384</v>
      </c>
      <c r="D162" s="3">
        <f ca="1"/>
        <v>46385</v>
      </c>
      <c r="E162" s="3">
        <f ca="1"/>
        <v>46386</v>
      </c>
      <c r="F162" s="3">
        <f ca="1"/>
        <v>46387</v>
      </c>
      <c r="G162" s="3">
        <f ca="1"/>
        <v>46388</v>
      </c>
      <c r="H162" s="3">
        <f ca="1"/>
        <v>46389</v>
      </c>
    </row>
    <row r="163" spans="1:8" ht="30" customHeight="1" x14ac:dyDescent="0.25">
      <c r="A163" s="35" t="s">
        <v>4</v>
      </c>
      <c r="B163" s="36"/>
      <c r="C163" s="36"/>
      <c r="D163" s="36"/>
      <c r="E163" s="36"/>
      <c r="F163" s="36"/>
      <c r="G163" s="36"/>
      <c r="H163" s="36"/>
    </row>
    <row r="164" spans="1:8" ht="30" customHeight="1" x14ac:dyDescent="0.25">
      <c r="A164" s="33" t="s">
        <v>5</v>
      </c>
      <c r="B164" s="34"/>
      <c r="C164" s="34"/>
      <c r="D164" s="34"/>
      <c r="E164" s="34"/>
      <c r="F164" s="34"/>
      <c r="G164" s="34"/>
      <c r="H164" s="34"/>
    </row>
    <row r="165" spans="1:8" ht="16.5" customHeight="1" x14ac:dyDescent="0.25">
      <c r="A165" s="25"/>
      <c r="B165" s="3">
        <f t="array" aca="1" ref="B165:H165" ca="1">Days+8+DATE(Calendar10Year,Calendar10MonthOption,1)-WEEKDAY(DATE(Calendar10Year,Calendar10MonthOption,1),WeekdayOption)</f>
        <v>46390</v>
      </c>
      <c r="C165" s="3">
        <f ca="1"/>
        <v>46391</v>
      </c>
      <c r="D165" s="3">
        <f ca="1"/>
        <v>46392</v>
      </c>
      <c r="E165" s="3">
        <f ca="1"/>
        <v>46393</v>
      </c>
      <c r="F165" s="3">
        <f ca="1"/>
        <v>46394</v>
      </c>
      <c r="G165" s="3">
        <f ca="1"/>
        <v>46395</v>
      </c>
      <c r="H165" s="3">
        <f ca="1"/>
        <v>46396</v>
      </c>
    </row>
    <row r="166" spans="1:8" ht="30" customHeight="1" x14ac:dyDescent="0.25">
      <c r="A166" s="35" t="s">
        <v>4</v>
      </c>
      <c r="B166" s="36"/>
      <c r="C166" s="36"/>
      <c r="D166" s="36"/>
      <c r="E166" s="36"/>
      <c r="F166" s="36"/>
      <c r="G166" s="36"/>
      <c r="H166" s="36"/>
    </row>
    <row r="167" spans="1:8" ht="30" customHeight="1" x14ac:dyDescent="0.25">
      <c r="A167" s="33" t="s">
        <v>5</v>
      </c>
      <c r="B167" s="34"/>
      <c r="C167" s="34"/>
      <c r="D167" s="34"/>
      <c r="E167" s="34"/>
      <c r="F167" s="34"/>
      <c r="G167" s="34"/>
      <c r="H167" s="34"/>
    </row>
    <row r="168" spans="1:8" ht="16.5" customHeight="1" x14ac:dyDescent="0.25">
      <c r="A168" s="25"/>
      <c r="B168" s="3">
        <f t="array" aca="1" ref="B168:H168" ca="1">Days+15+DATE(Calendar10Year,Calendar10MonthOption,1)-WEEKDAY(DATE(Calendar10Year,Calendar10MonthOption,1),WeekdayOption)</f>
        <v>46397</v>
      </c>
      <c r="C168" s="3">
        <f ca="1"/>
        <v>46398</v>
      </c>
      <c r="D168" s="3">
        <f ca="1"/>
        <v>46399</v>
      </c>
      <c r="E168" s="3">
        <f ca="1"/>
        <v>46400</v>
      </c>
      <c r="F168" s="3">
        <f ca="1"/>
        <v>46401</v>
      </c>
      <c r="G168" s="3">
        <f ca="1"/>
        <v>46402</v>
      </c>
      <c r="H168" s="3">
        <f ca="1"/>
        <v>46403</v>
      </c>
    </row>
    <row r="169" spans="1:8" ht="30" customHeight="1" x14ac:dyDescent="0.25">
      <c r="A169" s="35" t="s">
        <v>4</v>
      </c>
      <c r="B169" s="36"/>
      <c r="C169" s="36"/>
      <c r="D169" s="36"/>
      <c r="E169" s="36"/>
      <c r="F169" s="36"/>
      <c r="G169" s="36"/>
      <c r="H169" s="36"/>
    </row>
    <row r="170" spans="1:8" ht="30" customHeight="1" x14ac:dyDescent="0.25">
      <c r="A170" s="33" t="s">
        <v>5</v>
      </c>
      <c r="B170" s="34"/>
      <c r="C170" s="34"/>
      <c r="D170" s="34"/>
      <c r="E170" s="34"/>
      <c r="F170" s="34"/>
      <c r="G170" s="34"/>
      <c r="H170" s="34"/>
    </row>
    <row r="171" spans="1:8" ht="16.5" customHeight="1" x14ac:dyDescent="0.25">
      <c r="A171" s="25"/>
      <c r="B171" s="3">
        <f t="array" aca="1" ref="B171:H171" ca="1">Days+22+DATE(Calendar10Year,Calendar10MonthOption,1)-WEEKDAY(DATE(Calendar10Year,Calendar10MonthOption,1),WeekdayOption)</f>
        <v>46404</v>
      </c>
      <c r="C171" s="3">
        <f ca="1"/>
        <v>46405</v>
      </c>
      <c r="D171" s="3">
        <f ca="1"/>
        <v>46406</v>
      </c>
      <c r="E171" s="3">
        <f ca="1"/>
        <v>46407</v>
      </c>
      <c r="F171" s="3">
        <f ca="1"/>
        <v>46408</v>
      </c>
      <c r="G171" s="3">
        <f ca="1"/>
        <v>46409</v>
      </c>
      <c r="H171" s="3">
        <f ca="1"/>
        <v>46410</v>
      </c>
    </row>
    <row r="172" spans="1:8" ht="30" customHeight="1" x14ac:dyDescent="0.25">
      <c r="A172" s="35" t="s">
        <v>4</v>
      </c>
      <c r="B172" s="36"/>
      <c r="C172" s="36"/>
      <c r="D172" s="36"/>
      <c r="E172" s="36"/>
      <c r="F172" s="36"/>
      <c r="G172" s="36"/>
      <c r="H172" s="36"/>
    </row>
    <row r="173" spans="1:8" ht="30" customHeight="1" x14ac:dyDescent="0.25">
      <c r="A173" s="33" t="s">
        <v>5</v>
      </c>
      <c r="B173" s="34"/>
      <c r="C173" s="34"/>
      <c r="D173" s="34"/>
      <c r="E173" s="34"/>
      <c r="F173" s="34"/>
      <c r="G173" s="34"/>
      <c r="H173" s="34"/>
    </row>
    <row r="174" spans="1:8" ht="16.5" customHeight="1" x14ac:dyDescent="0.25">
      <c r="A174" s="25"/>
      <c r="B174" s="3">
        <f t="array" aca="1" ref="B174:H174" ca="1">Days+29+DATE(Calendar10Year,Calendar10MonthOption,1)-WEEKDAY(DATE(Calendar10Year,Calendar10MonthOption,1),WeekdayOption)</f>
        <v>46411</v>
      </c>
      <c r="C174" s="3">
        <f ca="1"/>
        <v>46412</v>
      </c>
      <c r="D174" s="3">
        <f ca="1"/>
        <v>46413</v>
      </c>
      <c r="E174" s="3">
        <f ca="1"/>
        <v>46414</v>
      </c>
      <c r="F174" s="3">
        <f ca="1"/>
        <v>46415</v>
      </c>
      <c r="G174" s="3">
        <f ca="1"/>
        <v>46416</v>
      </c>
      <c r="H174" s="3">
        <f ca="1"/>
        <v>46417</v>
      </c>
    </row>
    <row r="175" spans="1:8" ht="30" customHeight="1" x14ac:dyDescent="0.25">
      <c r="A175" s="35" t="s">
        <v>4</v>
      </c>
      <c r="B175" s="36"/>
      <c r="C175" s="36"/>
      <c r="D175" s="36"/>
      <c r="E175" s="36"/>
      <c r="F175" s="36"/>
      <c r="G175" s="36"/>
      <c r="H175" s="36"/>
    </row>
    <row r="176" spans="1:8" ht="30" customHeight="1" x14ac:dyDescent="0.25">
      <c r="A176" s="33" t="s">
        <v>5</v>
      </c>
      <c r="B176" s="34"/>
      <c r="C176" s="34"/>
      <c r="D176" s="34"/>
      <c r="E176" s="34"/>
      <c r="F176" s="34"/>
      <c r="G176" s="34"/>
      <c r="H176" s="34"/>
    </row>
    <row r="177" spans="1:8" ht="16.5" customHeight="1" x14ac:dyDescent="0.25">
      <c r="A177" s="25"/>
      <c r="B177" s="3">
        <f t="array" aca="1" ref="B177:C177" ca="1">Days+36+DATE(Calendar10Year,Calendar10MonthOption,1)-WEEKDAY(DATE(Calendar10Year,Calendar10MonthOption,1),WeekdayOption)</f>
        <v>46418</v>
      </c>
      <c r="C177" s="3">
        <f ca="1"/>
        <v>46419</v>
      </c>
      <c r="D177" s="14" t="s">
        <v>1</v>
      </c>
      <c r="E177" s="15"/>
      <c r="F177" s="15"/>
      <c r="G177" s="15"/>
      <c r="H177" s="15"/>
    </row>
    <row r="178" spans="1:8" ht="30" customHeight="1" x14ac:dyDescent="0.25">
      <c r="A178" s="35" t="s">
        <v>4</v>
      </c>
      <c r="B178" s="36"/>
      <c r="C178" s="36"/>
      <c r="D178" s="36"/>
      <c r="E178" s="36"/>
      <c r="F178" s="36"/>
      <c r="G178" s="36"/>
      <c r="H178" s="36"/>
    </row>
    <row r="179" spans="1:8" ht="30" customHeight="1" x14ac:dyDescent="0.25">
      <c r="A179" s="33" t="s">
        <v>5</v>
      </c>
      <c r="B179" s="34"/>
      <c r="C179" s="34"/>
      <c r="D179" s="34"/>
      <c r="E179" s="34"/>
      <c r="F179" s="34"/>
      <c r="G179" s="34"/>
      <c r="H179" s="34"/>
    </row>
    <row r="180" spans="1:8" ht="63.75" customHeight="1" x14ac:dyDescent="0.7">
      <c r="A180" s="9">
        <f ca="1">YEAR(DATE(Calendar10Year,Calendar10MonthOption+1,1))</f>
        <v>2027</v>
      </c>
      <c r="B180" s="16" t="str">
        <f ca="1">TEXT(DATE(Calendar10Year,Calendar10MonthOption+1,1),"m月")</f>
        <v>2月</v>
      </c>
      <c r="C180" s="46" t="str">
        <f>C1</f>
        <v>○○支部活動予定表</v>
      </c>
      <c r="D180" s="46"/>
      <c r="E180" s="46"/>
      <c r="F180" s="44"/>
      <c r="G180" s="45"/>
      <c r="H180" s="45"/>
    </row>
    <row r="181" spans="1:8" ht="16.5" customHeight="1" x14ac:dyDescent="0.25">
      <c r="A181" s="25"/>
      <c r="B181" s="7" t="str">
        <f t="shared" ref="B181:H181" ca="1" si="10">UPPER(TEXT(B182,"aaaa"))</f>
        <v>日曜日</v>
      </c>
      <c r="C181" s="8" t="str">
        <f t="shared" ca="1" si="10"/>
        <v>月曜日</v>
      </c>
      <c r="D181" s="7" t="str">
        <f t="shared" ca="1" si="10"/>
        <v>火曜日</v>
      </c>
      <c r="E181" s="8" t="str">
        <f t="shared" ca="1" si="10"/>
        <v>水曜日</v>
      </c>
      <c r="F181" s="7" t="str">
        <f t="shared" ca="1" si="10"/>
        <v>木曜日</v>
      </c>
      <c r="G181" s="8" t="str">
        <f t="shared" ca="1" si="10"/>
        <v>金曜日</v>
      </c>
      <c r="H181" s="7" t="str">
        <f t="shared" ca="1" si="10"/>
        <v>土曜日</v>
      </c>
    </row>
    <row r="182" spans="1:8" ht="14.25" customHeight="1" x14ac:dyDescent="0.25">
      <c r="A182" s="25"/>
      <c r="B182" s="3">
        <f t="array" aca="1" ref="B182:H182" ca="1">Days+1+DATE(Calendar11Year,Calendar11MonthOption,1)-WEEKDAY(DATE(Calendar11Year,Calendar11MonthOption,1),WeekdayOption)</f>
        <v>46418</v>
      </c>
      <c r="C182" s="3">
        <f ca="1"/>
        <v>46419</v>
      </c>
      <c r="D182" s="3">
        <f ca="1"/>
        <v>46420</v>
      </c>
      <c r="E182" s="3">
        <f ca="1"/>
        <v>46421</v>
      </c>
      <c r="F182" s="3">
        <f ca="1"/>
        <v>46422</v>
      </c>
      <c r="G182" s="3">
        <f ca="1"/>
        <v>46423</v>
      </c>
      <c r="H182" s="3">
        <f ca="1"/>
        <v>46424</v>
      </c>
    </row>
    <row r="183" spans="1:8" ht="30" customHeight="1" x14ac:dyDescent="0.25">
      <c r="A183" s="35" t="s">
        <v>4</v>
      </c>
      <c r="B183" s="36"/>
      <c r="C183" s="36"/>
      <c r="D183" s="36"/>
      <c r="E183" s="36"/>
      <c r="F183" s="36"/>
      <c r="G183" s="36"/>
      <c r="H183" s="36"/>
    </row>
    <row r="184" spans="1:8" ht="30" customHeight="1" x14ac:dyDescent="0.25">
      <c r="A184" s="33" t="s">
        <v>5</v>
      </c>
      <c r="B184" s="34"/>
      <c r="C184" s="34"/>
      <c r="D184" s="34"/>
      <c r="E184" s="34"/>
      <c r="F184" s="34"/>
      <c r="G184" s="34"/>
      <c r="H184" s="34"/>
    </row>
    <row r="185" spans="1:8" ht="16.5" customHeight="1" x14ac:dyDescent="0.25">
      <c r="A185" s="25"/>
      <c r="B185" s="3">
        <f t="array" aca="1" ref="B185:H185" ca="1">Days+8+DATE(Calendar11Year,Calendar11MonthOption,1)-WEEKDAY(DATE(Calendar11Year,Calendar11MonthOption,1),WeekdayOption)</f>
        <v>46425</v>
      </c>
      <c r="C185" s="3">
        <f ca="1"/>
        <v>46426</v>
      </c>
      <c r="D185" s="3">
        <f ca="1"/>
        <v>46427</v>
      </c>
      <c r="E185" s="3">
        <f ca="1"/>
        <v>46428</v>
      </c>
      <c r="F185" s="3">
        <f ca="1"/>
        <v>46429</v>
      </c>
      <c r="G185" s="3">
        <f ca="1"/>
        <v>46430</v>
      </c>
      <c r="H185" s="3">
        <f ca="1"/>
        <v>46431</v>
      </c>
    </row>
    <row r="186" spans="1:8" ht="30" customHeight="1" x14ac:dyDescent="0.25">
      <c r="A186" s="35" t="s">
        <v>4</v>
      </c>
      <c r="B186" s="36"/>
      <c r="C186" s="36"/>
      <c r="D186" s="36"/>
      <c r="E186" s="36"/>
      <c r="F186" s="36"/>
      <c r="G186" s="36"/>
      <c r="H186" s="36"/>
    </row>
    <row r="187" spans="1:8" ht="30" customHeight="1" x14ac:dyDescent="0.25">
      <c r="A187" s="33" t="s">
        <v>5</v>
      </c>
      <c r="B187" s="34"/>
      <c r="C187" s="34"/>
      <c r="D187" s="34"/>
      <c r="E187" s="34"/>
      <c r="F187" s="34"/>
      <c r="G187" s="34"/>
      <c r="H187" s="34"/>
    </row>
    <row r="188" spans="1:8" ht="16.5" customHeight="1" x14ac:dyDescent="0.25">
      <c r="A188" s="25"/>
      <c r="B188" s="3">
        <f t="array" aca="1" ref="B188:H188" ca="1">Days+15+DATE(Calendar11Year,Calendar11MonthOption,1)-WEEKDAY(DATE(Calendar11Year,Calendar11MonthOption,1),WeekdayOption)</f>
        <v>46432</v>
      </c>
      <c r="C188" s="3">
        <f ca="1"/>
        <v>46433</v>
      </c>
      <c r="D188" s="3">
        <f ca="1"/>
        <v>46434</v>
      </c>
      <c r="E188" s="3">
        <f ca="1"/>
        <v>46435</v>
      </c>
      <c r="F188" s="3">
        <f ca="1"/>
        <v>46436</v>
      </c>
      <c r="G188" s="3">
        <f ca="1"/>
        <v>46437</v>
      </c>
      <c r="H188" s="3">
        <f ca="1"/>
        <v>46438</v>
      </c>
    </row>
    <row r="189" spans="1:8" ht="30" customHeight="1" x14ac:dyDescent="0.25">
      <c r="A189" s="35" t="s">
        <v>4</v>
      </c>
      <c r="B189" s="36"/>
      <c r="C189" s="36"/>
      <c r="D189" s="36"/>
      <c r="E189" s="36"/>
      <c r="F189" s="36"/>
      <c r="G189" s="36"/>
      <c r="H189" s="36"/>
    </row>
    <row r="190" spans="1:8" ht="30" customHeight="1" x14ac:dyDescent="0.25">
      <c r="A190" s="33" t="s">
        <v>5</v>
      </c>
      <c r="B190" s="34"/>
      <c r="C190" s="34"/>
      <c r="D190" s="34"/>
      <c r="E190" s="34"/>
      <c r="F190" s="34"/>
      <c r="G190" s="34"/>
      <c r="H190" s="34"/>
    </row>
    <row r="191" spans="1:8" ht="16.5" customHeight="1" x14ac:dyDescent="0.25">
      <c r="A191" s="25"/>
      <c r="B191" s="3">
        <f t="array" aca="1" ref="B191:H191" ca="1">Days+22+DATE(Calendar11Year,Calendar11MonthOption,1)-WEEKDAY(DATE(Calendar11Year,Calendar11MonthOption,1),WeekdayOption)</f>
        <v>46439</v>
      </c>
      <c r="C191" s="3">
        <f ca="1"/>
        <v>46440</v>
      </c>
      <c r="D191" s="3">
        <f ca="1"/>
        <v>46441</v>
      </c>
      <c r="E191" s="3">
        <f ca="1"/>
        <v>46442</v>
      </c>
      <c r="F191" s="3">
        <f ca="1"/>
        <v>46443</v>
      </c>
      <c r="G191" s="3">
        <f ca="1"/>
        <v>46444</v>
      </c>
      <c r="H191" s="3">
        <f ca="1"/>
        <v>46445</v>
      </c>
    </row>
    <row r="192" spans="1:8" ht="30" customHeight="1" x14ac:dyDescent="0.25">
      <c r="A192" s="35" t="s">
        <v>4</v>
      </c>
      <c r="B192" s="36"/>
      <c r="C192" s="36"/>
      <c r="D192" s="36"/>
      <c r="E192" s="36"/>
      <c r="F192" s="36"/>
      <c r="G192" s="36"/>
      <c r="H192" s="36"/>
    </row>
    <row r="193" spans="1:8" ht="30" customHeight="1" x14ac:dyDescent="0.25">
      <c r="A193" s="33" t="s">
        <v>5</v>
      </c>
      <c r="B193" s="34"/>
      <c r="C193" s="34"/>
      <c r="D193" s="34"/>
      <c r="E193" s="34"/>
      <c r="F193" s="34"/>
      <c r="G193" s="34"/>
      <c r="H193" s="34"/>
    </row>
    <row r="194" spans="1:8" ht="16.5" customHeight="1" x14ac:dyDescent="0.25">
      <c r="A194" s="25"/>
      <c r="B194" s="3">
        <f t="array" aca="1" ref="B194:H194" ca="1">Days+29+DATE(Calendar11Year,Calendar11MonthOption,1)-WEEKDAY(DATE(Calendar11Year,Calendar11MonthOption,1),WeekdayOption)</f>
        <v>46446</v>
      </c>
      <c r="C194" s="3">
        <f ca="1"/>
        <v>46447</v>
      </c>
      <c r="D194" s="3">
        <f ca="1"/>
        <v>46448</v>
      </c>
      <c r="E194" s="3">
        <f ca="1"/>
        <v>46449</v>
      </c>
      <c r="F194" s="3">
        <f ca="1"/>
        <v>46450</v>
      </c>
      <c r="G194" s="3">
        <f ca="1"/>
        <v>46451</v>
      </c>
      <c r="H194" s="3">
        <f ca="1"/>
        <v>46452</v>
      </c>
    </row>
    <row r="195" spans="1:8" ht="30" customHeight="1" x14ac:dyDescent="0.25">
      <c r="A195" s="35" t="s">
        <v>4</v>
      </c>
      <c r="B195" s="36"/>
      <c r="C195" s="36"/>
      <c r="D195" s="36"/>
      <c r="E195" s="36"/>
      <c r="F195" s="36"/>
      <c r="G195" s="36"/>
      <c r="H195" s="36"/>
    </row>
    <row r="196" spans="1:8" ht="30" customHeight="1" x14ac:dyDescent="0.25">
      <c r="A196" s="33" t="s">
        <v>5</v>
      </c>
      <c r="B196" s="34"/>
      <c r="C196" s="34"/>
      <c r="D196" s="34"/>
      <c r="E196" s="34"/>
      <c r="F196" s="34"/>
      <c r="G196" s="34"/>
      <c r="H196" s="34"/>
    </row>
    <row r="197" spans="1:8" ht="54" customHeight="1" x14ac:dyDescent="0.7">
      <c r="A197" s="12">
        <f ca="1">YEAR(DATE(Calendar11Year,Calendar11MonthOption+1,1))</f>
        <v>2027</v>
      </c>
      <c r="B197" s="13" t="str">
        <f ca="1">TEXT(DATE(Calendar11Year,Calendar11MonthOption+1,1),"m月")</f>
        <v>3月</v>
      </c>
      <c r="C197" s="46" t="str">
        <f>C1</f>
        <v>○○支部活動予定表</v>
      </c>
      <c r="D197" s="46"/>
      <c r="E197" s="46"/>
      <c r="F197" s="44"/>
      <c r="G197" s="45"/>
      <c r="H197" s="45"/>
    </row>
    <row r="198" spans="1:8" ht="17.25" customHeight="1" x14ac:dyDescent="0.3">
      <c r="A198" s="30"/>
      <c r="B198" s="7" t="str">
        <f t="shared" ref="B198:H198" ca="1" si="11">UPPER(TEXT(B199,"aaaa"))</f>
        <v>日曜日</v>
      </c>
      <c r="C198" s="8" t="str">
        <f t="shared" ca="1" si="11"/>
        <v>月曜日</v>
      </c>
      <c r="D198" s="7" t="str">
        <f t="shared" ca="1" si="11"/>
        <v>火曜日</v>
      </c>
      <c r="E198" s="8" t="str">
        <f t="shared" ca="1" si="11"/>
        <v>水曜日</v>
      </c>
      <c r="F198" s="7" t="str">
        <f t="shared" ca="1" si="11"/>
        <v>木曜日</v>
      </c>
      <c r="G198" s="8" t="str">
        <f t="shared" ca="1" si="11"/>
        <v>金曜日</v>
      </c>
      <c r="H198" s="7" t="str">
        <f t="shared" ca="1" si="11"/>
        <v>土曜日</v>
      </c>
    </row>
    <row r="199" spans="1:8" ht="17.25" customHeight="1" x14ac:dyDescent="0.25">
      <c r="A199" s="25"/>
      <c r="B199" s="3">
        <f t="array" aca="1" ref="B199:H199" ca="1">Days+1+DATE(Calendar12Year,Calendar12MonthOption,1)-WEEKDAY(DATE(Calendar12Year,Calendar12MonthOption,1),WeekdayOption)</f>
        <v>46446</v>
      </c>
      <c r="C199" s="3">
        <f ca="1"/>
        <v>46447</v>
      </c>
      <c r="D199" s="3">
        <f ca="1"/>
        <v>46448</v>
      </c>
      <c r="E199" s="3">
        <f ca="1"/>
        <v>46449</v>
      </c>
      <c r="F199" s="3">
        <f ca="1"/>
        <v>46450</v>
      </c>
      <c r="G199" s="3">
        <f ca="1"/>
        <v>46451</v>
      </c>
      <c r="H199" s="3">
        <f ca="1"/>
        <v>46452</v>
      </c>
    </row>
    <row r="200" spans="1:8" ht="30" customHeight="1" x14ac:dyDescent="0.25">
      <c r="A200" s="35" t="s">
        <v>4</v>
      </c>
      <c r="B200" s="36"/>
      <c r="C200" s="36"/>
      <c r="D200" s="36"/>
      <c r="E200" s="36"/>
      <c r="F200" s="36"/>
      <c r="G200" s="36"/>
      <c r="H200" s="36"/>
    </row>
    <row r="201" spans="1:8" ht="30" customHeight="1" x14ac:dyDescent="0.25">
      <c r="A201" s="33" t="s">
        <v>5</v>
      </c>
      <c r="B201" s="34"/>
      <c r="C201" s="34"/>
      <c r="D201" s="34"/>
      <c r="E201" s="34"/>
      <c r="F201" s="34"/>
      <c r="G201" s="34"/>
      <c r="H201" s="34"/>
    </row>
    <row r="202" spans="1:8" ht="16.5" customHeight="1" x14ac:dyDescent="0.25">
      <c r="A202" s="25"/>
      <c r="B202" s="3">
        <f t="array" aca="1" ref="B202:H202" ca="1">Days+8+DATE(Calendar12Year,Calendar12MonthOption,1)-WEEKDAY(DATE(Calendar12Year,Calendar12MonthOption,1),WeekdayOption)</f>
        <v>46453</v>
      </c>
      <c r="C202" s="3">
        <f ca="1"/>
        <v>46454</v>
      </c>
      <c r="D202" s="3">
        <f ca="1"/>
        <v>46455</v>
      </c>
      <c r="E202" s="3">
        <f ca="1"/>
        <v>46456</v>
      </c>
      <c r="F202" s="3">
        <f ca="1"/>
        <v>46457</v>
      </c>
      <c r="G202" s="3">
        <f ca="1"/>
        <v>46458</v>
      </c>
      <c r="H202" s="3">
        <f ca="1"/>
        <v>46459</v>
      </c>
    </row>
    <row r="203" spans="1:8" ht="30.75" customHeight="1" x14ac:dyDescent="0.25">
      <c r="A203" s="35" t="s">
        <v>4</v>
      </c>
      <c r="B203" s="36"/>
      <c r="C203" s="36"/>
      <c r="D203" s="36"/>
      <c r="E203" s="36"/>
      <c r="F203" s="36"/>
      <c r="G203" s="36"/>
      <c r="H203" s="36"/>
    </row>
    <row r="204" spans="1:8" ht="30.75" customHeight="1" x14ac:dyDescent="0.25">
      <c r="A204" s="33" t="s">
        <v>5</v>
      </c>
      <c r="B204" s="34"/>
      <c r="C204" s="34"/>
      <c r="D204" s="34"/>
      <c r="E204" s="34"/>
      <c r="F204" s="34"/>
      <c r="G204" s="34"/>
      <c r="H204" s="34"/>
    </row>
    <row r="205" spans="1:8" ht="16.5" customHeight="1" x14ac:dyDescent="0.25">
      <c r="A205" s="25"/>
      <c r="B205" s="3">
        <f t="array" aca="1" ref="B205:H205" ca="1">Days+15+DATE(Calendar12Year,Calendar12MonthOption,1)-WEEKDAY(DATE(Calendar12Year,Calendar12MonthOption,1),WeekdayOption)</f>
        <v>46460</v>
      </c>
      <c r="C205" s="3">
        <f ca="1"/>
        <v>46461</v>
      </c>
      <c r="D205" s="3">
        <f ca="1"/>
        <v>46462</v>
      </c>
      <c r="E205" s="3">
        <f ca="1"/>
        <v>46463</v>
      </c>
      <c r="F205" s="3">
        <f ca="1"/>
        <v>46464</v>
      </c>
      <c r="G205" s="3">
        <f ca="1"/>
        <v>46465</v>
      </c>
      <c r="H205" s="3">
        <f ca="1"/>
        <v>46466</v>
      </c>
    </row>
    <row r="206" spans="1:8" ht="30" customHeight="1" x14ac:dyDescent="0.25">
      <c r="A206" s="35" t="s">
        <v>4</v>
      </c>
      <c r="B206" s="36"/>
      <c r="C206" s="36"/>
      <c r="D206" s="36"/>
      <c r="E206" s="36"/>
      <c r="F206" s="36"/>
      <c r="G206" s="36"/>
      <c r="H206" s="36"/>
    </row>
    <row r="207" spans="1:8" ht="30" customHeight="1" x14ac:dyDescent="0.25">
      <c r="A207" s="33" t="s">
        <v>5</v>
      </c>
      <c r="B207" s="34"/>
      <c r="C207" s="34"/>
      <c r="D207" s="34"/>
      <c r="E207" s="34"/>
      <c r="F207" s="34"/>
      <c r="G207" s="34"/>
      <c r="H207" s="34"/>
    </row>
    <row r="208" spans="1:8" ht="16.5" customHeight="1" x14ac:dyDescent="0.25">
      <c r="A208" s="25"/>
      <c r="B208" s="3">
        <f t="array" aca="1" ref="B208:H208" ca="1">Days+22+DATE(Calendar12Year,Calendar12MonthOption,1)-WEEKDAY(DATE(Calendar12Year,Calendar12MonthOption,1),WeekdayOption)</f>
        <v>46467</v>
      </c>
      <c r="C208" s="3">
        <f ca="1"/>
        <v>46468</v>
      </c>
      <c r="D208" s="3">
        <f ca="1"/>
        <v>46469</v>
      </c>
      <c r="E208" s="3">
        <f ca="1"/>
        <v>46470</v>
      </c>
      <c r="F208" s="3">
        <f ca="1"/>
        <v>46471</v>
      </c>
      <c r="G208" s="3">
        <f ca="1"/>
        <v>46472</v>
      </c>
      <c r="H208" s="3">
        <f ca="1"/>
        <v>46473</v>
      </c>
    </row>
    <row r="209" spans="1:8" ht="30" customHeight="1" x14ac:dyDescent="0.25">
      <c r="A209" s="35" t="s">
        <v>4</v>
      </c>
      <c r="B209" s="36"/>
      <c r="C209" s="36"/>
      <c r="D209" s="36"/>
      <c r="E209" s="36"/>
      <c r="F209" s="36"/>
      <c r="G209" s="36"/>
      <c r="H209" s="36"/>
    </row>
    <row r="210" spans="1:8" ht="30" customHeight="1" x14ac:dyDescent="0.25">
      <c r="A210" s="33" t="s">
        <v>5</v>
      </c>
      <c r="B210" s="34"/>
      <c r="C210" s="34"/>
      <c r="D210" s="34"/>
      <c r="E210" s="34"/>
      <c r="F210" s="34"/>
      <c r="G210" s="34"/>
      <c r="H210" s="34"/>
    </row>
    <row r="211" spans="1:8" ht="16.5" customHeight="1" x14ac:dyDescent="0.25">
      <c r="A211" s="25"/>
      <c r="B211" s="3">
        <f t="array" aca="1" ref="B211:H211" ca="1">Days+29+DATE(Calendar12Year,Calendar12MonthOption,1)-WEEKDAY(DATE(Calendar12Year,Calendar12MonthOption,1),WeekdayOption)</f>
        <v>46474</v>
      </c>
      <c r="C211" s="3">
        <f ca="1"/>
        <v>46475</v>
      </c>
      <c r="D211" s="3">
        <f ca="1"/>
        <v>46476</v>
      </c>
      <c r="E211" s="3">
        <f ca="1"/>
        <v>46477</v>
      </c>
      <c r="F211" s="3">
        <f ca="1"/>
        <v>46478</v>
      </c>
      <c r="G211" s="3">
        <f ca="1"/>
        <v>46479</v>
      </c>
      <c r="H211" s="3">
        <f ca="1"/>
        <v>46480</v>
      </c>
    </row>
    <row r="212" spans="1:8" ht="30" customHeight="1" x14ac:dyDescent="0.25">
      <c r="A212" s="35" t="s">
        <v>4</v>
      </c>
      <c r="B212" s="36"/>
      <c r="C212" s="36"/>
      <c r="D212" s="36"/>
      <c r="E212" s="36"/>
      <c r="F212" s="36"/>
      <c r="G212" s="36"/>
      <c r="H212" s="36"/>
    </row>
    <row r="213" spans="1:8" ht="30" customHeight="1" x14ac:dyDescent="0.25">
      <c r="A213" s="33" t="s">
        <v>5</v>
      </c>
      <c r="B213" s="34"/>
      <c r="C213" s="34"/>
      <c r="D213" s="34"/>
      <c r="E213" s="34"/>
      <c r="F213" s="34"/>
      <c r="G213" s="34"/>
      <c r="H213" s="34"/>
    </row>
    <row r="214" spans="1:8" ht="63.75" customHeight="1" x14ac:dyDescent="0.25"/>
  </sheetData>
  <mergeCells count="24">
    <mergeCell ref="C1:E1"/>
    <mergeCell ref="F1:H1"/>
    <mergeCell ref="C18:E18"/>
    <mergeCell ref="F18:H18"/>
    <mergeCell ref="C38:E38"/>
    <mergeCell ref="F38:H38"/>
    <mergeCell ref="C55:E55"/>
    <mergeCell ref="F55:H55"/>
    <mergeCell ref="C72:E72"/>
    <mergeCell ref="F72:H72"/>
    <mergeCell ref="C92:E92"/>
    <mergeCell ref="F92:H92"/>
    <mergeCell ref="C109:E109"/>
    <mergeCell ref="F109:H109"/>
    <mergeCell ref="C126:E126"/>
    <mergeCell ref="F126:H126"/>
    <mergeCell ref="C143:E143"/>
    <mergeCell ref="F143:H143"/>
    <mergeCell ref="C135:E135"/>
    <mergeCell ref="C160:E160"/>
    <mergeCell ref="F180:H180"/>
    <mergeCell ref="C180:E180"/>
    <mergeCell ref="C197:E197"/>
    <mergeCell ref="F197:H197"/>
  </mergeCells>
  <phoneticPr fontId="2"/>
  <conditionalFormatting sqref="B135 F135:H135 B136:H136">
    <cfRule type="expression" dxfId="63" priority="24">
      <formula>MONTH(B135)&lt;&gt;Calendar2MonthOption</formula>
    </cfRule>
  </conditionalFormatting>
  <conditionalFormatting sqref="B3:H17">
    <cfRule type="expression" dxfId="62" priority="64">
      <formula>MONTH(B3)&lt;&gt;Calendar1MonthOption</formula>
    </cfRule>
  </conditionalFormatting>
  <conditionalFormatting sqref="B20:H34 B35:C35 B36:H37">
    <cfRule type="expression" dxfId="61" priority="63">
      <formula>MONTH(B20)&lt;&gt;Calendar2MonthOption</formula>
    </cfRule>
  </conditionalFormatting>
  <conditionalFormatting sqref="B40:H40 B43:H43 B46:H46 B49:H49 B52:H52">
    <cfRule type="expression" dxfId="60" priority="62">
      <formula>MONTH(B40)&lt;&gt;Calendar3MonthOption</formula>
    </cfRule>
  </conditionalFormatting>
  <conditionalFormatting sqref="B41:H42">
    <cfRule type="expression" dxfId="59" priority="52">
      <formula>MONTH(B41)&lt;&gt;Calendar2MonthOption</formula>
    </cfRule>
  </conditionalFormatting>
  <conditionalFormatting sqref="B44:H45">
    <cfRule type="expression" dxfId="58" priority="51">
      <formula>MONTH(B44)&lt;&gt;Calendar2MonthOption</formula>
    </cfRule>
  </conditionalFormatting>
  <conditionalFormatting sqref="B47:H48">
    <cfRule type="expression" dxfId="57" priority="50">
      <formula>MONTH(B47)&lt;&gt;Calendar2MonthOption</formula>
    </cfRule>
  </conditionalFormatting>
  <conditionalFormatting sqref="B50:H51">
    <cfRule type="expression" dxfId="56" priority="49">
      <formula>MONTH(B50)&lt;&gt;Calendar2MonthOption</formula>
    </cfRule>
  </conditionalFormatting>
  <conditionalFormatting sqref="B53:H54">
    <cfRule type="expression" dxfId="55" priority="48">
      <formula>MONTH(B53)&lt;&gt;Calendar2MonthOption</formula>
    </cfRule>
  </conditionalFormatting>
  <conditionalFormatting sqref="B57:H57 B60:H60 B63:H63 B66:H66 B69:H69">
    <cfRule type="expression" dxfId="54" priority="53">
      <formula>MONTH(B57)&lt;&gt;Calendar4MonthOption</formula>
    </cfRule>
  </conditionalFormatting>
  <conditionalFormatting sqref="B58:H59">
    <cfRule type="expression" dxfId="53" priority="47">
      <formula>MONTH(B58)&lt;&gt;Calendar2MonthOption</formula>
    </cfRule>
  </conditionalFormatting>
  <conditionalFormatting sqref="B61:H62">
    <cfRule type="expression" dxfId="52" priority="46">
      <formula>MONTH(B61)&lt;&gt;Calendar2MonthOption</formula>
    </cfRule>
  </conditionalFormatting>
  <conditionalFormatting sqref="B64:H65">
    <cfRule type="expression" dxfId="51" priority="45">
      <formula>MONTH(B64)&lt;&gt;Calendar2MonthOption</formula>
    </cfRule>
  </conditionalFormatting>
  <conditionalFormatting sqref="B67:H68">
    <cfRule type="expression" dxfId="50" priority="44">
      <formula>MONTH(B67)&lt;&gt;Calendar2MonthOption</formula>
    </cfRule>
  </conditionalFormatting>
  <conditionalFormatting sqref="B70:H71">
    <cfRule type="expression" dxfId="49" priority="43">
      <formula>MONTH(B70)&lt;&gt;Calendar2MonthOption</formula>
    </cfRule>
  </conditionalFormatting>
  <conditionalFormatting sqref="B74:H74 B77:H77 B80:H80 B83:H83 B86:H86 B89:C89">
    <cfRule type="expression" dxfId="48" priority="61">
      <formula>MONTH(B74)&lt;&gt;Calendar5MonthOption</formula>
    </cfRule>
  </conditionalFormatting>
  <conditionalFormatting sqref="B75:H76">
    <cfRule type="expression" dxfId="47" priority="42">
      <formula>MONTH(B75)&lt;&gt;Calendar2MonthOption</formula>
    </cfRule>
  </conditionalFormatting>
  <conditionalFormatting sqref="B78:H79">
    <cfRule type="expression" dxfId="46" priority="41">
      <formula>MONTH(B78)&lt;&gt;Calendar2MonthOption</formula>
    </cfRule>
  </conditionalFormatting>
  <conditionalFormatting sqref="B81:H82">
    <cfRule type="expression" dxfId="45" priority="40">
      <formula>MONTH(B81)&lt;&gt;Calendar2MonthOption</formula>
    </cfRule>
  </conditionalFormatting>
  <conditionalFormatting sqref="B84:H85">
    <cfRule type="expression" dxfId="44" priority="39">
      <formula>MONTH(B84)&lt;&gt;Calendar2MonthOption</formula>
    </cfRule>
  </conditionalFormatting>
  <conditionalFormatting sqref="B87:H88">
    <cfRule type="expression" dxfId="43" priority="38">
      <formula>MONTH(B87)&lt;&gt;Calendar2MonthOption</formula>
    </cfRule>
  </conditionalFormatting>
  <conditionalFormatting sqref="B90:H91">
    <cfRule type="expression" dxfId="42" priority="37">
      <formula>MONTH(B90)&lt;&gt;Calendar2MonthOption</formula>
    </cfRule>
  </conditionalFormatting>
  <conditionalFormatting sqref="B94:H94 B97:H97 B100:H100 B103:H103 B106:H106">
    <cfRule type="expression" dxfId="41" priority="60">
      <formula>MONTH(B94)&lt;&gt;Calendar6MonthOption</formula>
    </cfRule>
  </conditionalFormatting>
  <conditionalFormatting sqref="B95:H96">
    <cfRule type="expression" dxfId="40" priority="36">
      <formula>MONTH(B95)&lt;&gt;Calendar2MonthOption</formula>
    </cfRule>
  </conditionalFormatting>
  <conditionalFormatting sqref="B98:H99">
    <cfRule type="expression" dxfId="39" priority="35">
      <formula>MONTH(B98)&lt;&gt;Calendar2MonthOption</formula>
    </cfRule>
  </conditionalFormatting>
  <conditionalFormatting sqref="B101:H102">
    <cfRule type="expression" dxfId="38" priority="34">
      <formula>MONTH(B101)&lt;&gt;Calendar2MonthOption</formula>
    </cfRule>
  </conditionalFormatting>
  <conditionalFormatting sqref="B104:H105">
    <cfRule type="expression" dxfId="37" priority="33">
      <formula>MONTH(B104)&lt;&gt;Calendar2MonthOption</formula>
    </cfRule>
  </conditionalFormatting>
  <conditionalFormatting sqref="B107:H108">
    <cfRule type="expression" dxfId="36" priority="32">
      <formula>MONTH(B107)&lt;&gt;Calendar2MonthOption</formula>
    </cfRule>
  </conditionalFormatting>
  <conditionalFormatting sqref="B111:H111 B114:H114 B117:H117 B120:H120 B123:H123">
    <cfRule type="expression" dxfId="35" priority="59">
      <formula>MONTH(B111)&lt;&gt;Calendar7MonthOption</formula>
    </cfRule>
  </conditionalFormatting>
  <conditionalFormatting sqref="B112:H113">
    <cfRule type="expression" dxfId="34" priority="31">
      <formula>MONTH(B112)&lt;&gt;Calendar2MonthOption</formula>
    </cfRule>
  </conditionalFormatting>
  <conditionalFormatting sqref="B115:H116">
    <cfRule type="expression" dxfId="33" priority="30">
      <formula>MONTH(B115)&lt;&gt;Calendar2MonthOption</formula>
    </cfRule>
  </conditionalFormatting>
  <conditionalFormatting sqref="B118:H119">
    <cfRule type="expression" dxfId="32" priority="29">
      <formula>MONTH(B118)&lt;&gt;Calendar2MonthOption</formula>
    </cfRule>
  </conditionalFormatting>
  <conditionalFormatting sqref="B121:H122">
    <cfRule type="expression" dxfId="31" priority="28">
      <formula>MONTH(B121)&lt;&gt;Calendar2MonthOption</formula>
    </cfRule>
  </conditionalFormatting>
  <conditionalFormatting sqref="B124:H125">
    <cfRule type="expression" dxfId="30" priority="27">
      <formula>MONTH(B124)&lt;&gt;Calendar2MonthOption</formula>
    </cfRule>
  </conditionalFormatting>
  <conditionalFormatting sqref="B128:H128 B131:H131 B134:H134 B137:H137 B140:H140">
    <cfRule type="expression" dxfId="29" priority="58">
      <formula>MONTH(B128)&lt;&gt;Calendar8MonthOption</formula>
    </cfRule>
  </conditionalFormatting>
  <conditionalFormatting sqref="B129:H130">
    <cfRule type="expression" dxfId="28" priority="26">
      <formula>MONTH(B129)&lt;&gt;Calendar2MonthOption</formula>
    </cfRule>
  </conditionalFormatting>
  <conditionalFormatting sqref="B132:H133">
    <cfRule type="expression" dxfId="27" priority="25">
      <formula>MONTH(B132)&lt;&gt;Calendar2MonthOption</formula>
    </cfRule>
  </conditionalFormatting>
  <conditionalFormatting sqref="B138:H139">
    <cfRule type="expression" dxfId="26" priority="23">
      <formula>MONTH(B138)&lt;&gt;Calendar2MonthOption</formula>
    </cfRule>
  </conditionalFormatting>
  <conditionalFormatting sqref="B141:H142">
    <cfRule type="expression" dxfId="25" priority="22">
      <formula>MONTH(B141)&lt;&gt;Calendar2MonthOption</formula>
    </cfRule>
  </conditionalFormatting>
  <conditionalFormatting sqref="B145:H145 B148:H148 B151:H151 B154:H154 B157:H157">
    <cfRule type="expression" dxfId="24" priority="57">
      <formula>MONTH(B145)&lt;&gt;Calendar9MonthOption</formula>
    </cfRule>
  </conditionalFormatting>
  <conditionalFormatting sqref="B146:H147">
    <cfRule type="expression" dxfId="23" priority="21">
      <formula>MONTH(B146)&lt;&gt;Calendar2MonthOption</formula>
    </cfRule>
  </conditionalFormatting>
  <conditionalFormatting sqref="B149:H150">
    <cfRule type="expression" dxfId="22" priority="20">
      <formula>MONTH(B149)&lt;&gt;Calendar2MonthOption</formula>
    </cfRule>
  </conditionalFormatting>
  <conditionalFormatting sqref="B152:H153">
    <cfRule type="expression" dxfId="21" priority="19">
      <formula>MONTH(B152)&lt;&gt;Calendar2MonthOption</formula>
    </cfRule>
  </conditionalFormatting>
  <conditionalFormatting sqref="B155:H156">
    <cfRule type="expression" dxfId="20" priority="18">
      <formula>MONTH(B155)&lt;&gt;Calendar2MonthOption</formula>
    </cfRule>
  </conditionalFormatting>
  <conditionalFormatting sqref="B158:H159">
    <cfRule type="expression" dxfId="19" priority="17">
      <formula>MONTH(B158)&lt;&gt;Calendar2MonthOption</formula>
    </cfRule>
  </conditionalFormatting>
  <conditionalFormatting sqref="B162:H162 B165:H165 B168:H168 B171:H171 B174:H174 B177:C177">
    <cfRule type="expression" dxfId="18" priority="56">
      <formula>MONTH(B162)&lt;&gt;Calendar10MonthOption</formula>
    </cfRule>
  </conditionalFormatting>
  <conditionalFormatting sqref="B163:H164">
    <cfRule type="expression" dxfId="17" priority="16">
      <formula>MONTH(B163)&lt;&gt;Calendar2MonthOption</formula>
    </cfRule>
  </conditionalFormatting>
  <conditionalFormatting sqref="B166:H167">
    <cfRule type="expression" dxfId="16" priority="15">
      <formula>MONTH(B166)&lt;&gt;Calendar2MonthOption</formula>
    </cfRule>
  </conditionalFormatting>
  <conditionalFormatting sqref="B169:H170">
    <cfRule type="expression" dxfId="15" priority="14">
      <formula>MONTH(B169)&lt;&gt;Calendar2MonthOption</formula>
    </cfRule>
  </conditionalFormatting>
  <conditionalFormatting sqref="B172:H173">
    <cfRule type="expression" dxfId="14" priority="13">
      <formula>MONTH(B172)&lt;&gt;Calendar2MonthOption</formula>
    </cfRule>
  </conditionalFormatting>
  <conditionalFormatting sqref="B175:H176">
    <cfRule type="expression" dxfId="13" priority="12">
      <formula>MONTH(B175)&lt;&gt;Calendar2MonthOption</formula>
    </cfRule>
  </conditionalFormatting>
  <conditionalFormatting sqref="B178:H179">
    <cfRule type="expression" dxfId="12" priority="11">
      <formula>MONTH(B178)&lt;&gt;Calendar2MonthOption</formula>
    </cfRule>
  </conditionalFormatting>
  <conditionalFormatting sqref="B182:H182 B185:H185 B188:H188 B191:H191 B194:H194">
    <cfRule type="expression" dxfId="11" priority="55">
      <formula>MONTH(B182)&lt;&gt;Calendar11MonthOption</formula>
    </cfRule>
  </conditionalFormatting>
  <conditionalFormatting sqref="B183:H184">
    <cfRule type="expression" dxfId="10" priority="10">
      <formula>MONTH(B183)&lt;&gt;Calendar2MonthOption</formula>
    </cfRule>
  </conditionalFormatting>
  <conditionalFormatting sqref="B186:H187">
    <cfRule type="expression" dxfId="9" priority="9">
      <formula>MONTH(B186)&lt;&gt;Calendar2MonthOption</formula>
    </cfRule>
  </conditionalFormatting>
  <conditionalFormatting sqref="B189:H190">
    <cfRule type="expression" dxfId="8" priority="8">
      <formula>MONTH(B189)&lt;&gt;Calendar2MonthOption</formula>
    </cfRule>
  </conditionalFormatting>
  <conditionalFormatting sqref="B192:H193">
    <cfRule type="expression" dxfId="7" priority="7">
      <formula>MONTH(B192)&lt;&gt;Calendar2MonthOption</formula>
    </cfRule>
  </conditionalFormatting>
  <conditionalFormatting sqref="B195:H196">
    <cfRule type="expression" dxfId="6" priority="6">
      <formula>MONTH(B195)&lt;&gt;Calendar2MonthOption</formula>
    </cfRule>
  </conditionalFormatting>
  <conditionalFormatting sqref="B199:H199 B202:H202 B205:H205 B208:H208 B211:H211">
    <cfRule type="expression" dxfId="5" priority="54">
      <formula>MONTH(B199)&lt;&gt;Calendar12MonthOption</formula>
    </cfRule>
  </conditionalFormatting>
  <conditionalFormatting sqref="B200:H201">
    <cfRule type="expression" dxfId="4" priority="5">
      <formula>MONTH(B200)&lt;&gt;Calendar2MonthOption</formula>
    </cfRule>
  </conditionalFormatting>
  <conditionalFormatting sqref="B203:H204">
    <cfRule type="expression" dxfId="3" priority="4">
      <formula>MONTH(B203)&lt;&gt;Calendar2MonthOption</formula>
    </cfRule>
  </conditionalFormatting>
  <conditionalFormatting sqref="B206:H207">
    <cfRule type="expression" dxfId="2" priority="3">
      <formula>MONTH(B206)&lt;&gt;Calendar2MonthOption</formula>
    </cfRule>
  </conditionalFormatting>
  <conditionalFormatting sqref="B209:H210">
    <cfRule type="expression" dxfId="1" priority="2">
      <formula>MONTH(B209)&lt;&gt;Calendar2MonthOption</formula>
    </cfRule>
  </conditionalFormatting>
  <conditionalFormatting sqref="B212:H213">
    <cfRule type="expression" dxfId="0" priority="1">
      <formula>MONTH(B212)&lt;&gt;Calendar2MonthOption</formula>
    </cfRule>
  </conditionalFormatting>
  <dataValidations disablePrompts="1" count="8">
    <dataValidation allowBlank="1" showInputMessage="1" prompt="日付" sqref="B3:B5 B10:B11 B7:B8 B13:B14 B16:B17" xr:uid="{BC3F6562-8598-4DB4-B941-4C99A2CEF168}"/>
    <dataValidation type="list" errorStyle="warning" allowBlank="1" showInputMessage="1" showErrorMessage="1" error="リストから週の最初の曜日を選択します。[キャンセル] を選択して、Alt キーを押しながら下方向キーを押し、オプションを表示します。下方向キーで移動し、Enter キーを押して選択します" prompt="このセルで週の最初の曜日を選択します。Alt キーを押しながら下矢印キーを押して、ドロップダウン リストを開いてから、Enter キーを押して選択します。カレンダーは自動的に更新されます" sqref="B2" xr:uid="{55BE52F4-27D9-46DB-ADD4-4522A1489E29}">
      <formula1>"日曜日,月曜日,火曜日,水曜日,木曜日,金曜日,土曜日"</formula1>
    </dataValidation>
    <dataValidation type="list" errorStyle="warning" allowBlank="1" showInputMessage="1" showErrorMessage="1" error="リストから最初の暦月を選択します。[キャンセル] を選択して、Alt キーを押しながら下方向キーを押し、オプションを表示してから、下方向キーで移動し、Enter キーを押して選択します" prompt="このセルでカレンダーの最初の月を選択します。Alt キーを押しながら下矢印キーを押して、ドロップダウン リストを開いてから、Enter キーを押して選択します" sqref="B1 B18" xr:uid="{A5342367-339D-421D-B21B-1847B396E61A}">
      <formula1>"1月,2月,3月,4月,5月,6月,7月,8月,9月,10月,11月,12月"</formula1>
    </dataValidation>
    <dataValidation allowBlank="1" showInputMessage="1" showErrorMessage="1" prompt="このセルに年を入力します" sqref="A1 A18" xr:uid="{812A05BE-044A-4BC1-ACA1-54BB7C2A97E8}"/>
    <dataValidation allowBlank="1" showInputMessage="1" prompt="曜日は自動的に決定されます。曜日を変更するには、セル B2 で新しい週の開始曜日を選択します" sqref="C2:H2 B19" xr:uid="{799D5E59-012D-4A8D-948C-52FC43AA06B8}"/>
    <dataValidation allowBlank="1" showInputMessage="1" showErrorMessage="1" prompt="カレンダーの年は、セル B1 で選択した年に基づいて自動的に更新されます" sqref="A38 A55 A72 A92 A109 A126 A143 A160 A180 A197" xr:uid="{0A2F7A36-C624-4F2E-B354-9C08537BD38D}"/>
    <dataValidation allowBlank="1" showInputMessage="1" showErrorMessage="1" prompt="カレンダーの月は、セル C1 で選択した年に基づいて自動的に更新されます" sqref="B38 B126 B55 B197 B72 B160 B92 B180 B109 B143" xr:uid="{14612518-914B-4ED3-938A-746688F15BEF}"/>
    <dataValidation allowBlank="1" showInputMessage="1" showErrorMessage="1" prompt="曜日は自動的に決定されます。曜日を変更するには、セル B2 で新しい週の開始曜日を選択します" sqref="C19:H19 B39:H39 B56:H56 B73:H73 B93:H93 B110:H110 B127:H127 B144:H144 B161:H161 B181:H181 B198:H198" xr:uid="{2D89F10F-57FA-490D-93C0-A2C4AC874131}"/>
  </dataValidations>
  <printOptions horizontalCentered="1" verticalCentered="1"/>
  <pageMargins left="0.25" right="0.25" top="0.45" bottom="0.45" header="0.5" footer="0.5"/>
  <pageSetup paperSize="9" fitToHeight="0" orientation="landscape" r:id="rId1"/>
  <headerFooter alignWithMargins="0"/>
  <rowBreaks count="11" manualBreakCount="11">
    <brk id="17" max="7" man="1"/>
    <brk id="37" max="7" man="1"/>
    <brk id="54" max="7" man="1"/>
    <brk id="71" max="7" man="1"/>
    <brk id="91" max="7" man="1"/>
    <brk id="108" max="7" man="1"/>
    <brk id="125" max="7" man="1"/>
    <brk id="142" max="7" man="1"/>
    <brk id="159" max="7" man="1"/>
    <brk id="179" max="7" man="1"/>
    <brk id="196" max="7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106</vt:i4>
      </vt:variant>
    </vt:vector>
  </HeadingPairs>
  <TitlesOfParts>
    <vt:vector size="108" baseType="lpstr">
      <vt:lpstr>活動予定表 </vt:lpstr>
      <vt:lpstr>記載例</vt:lpstr>
      <vt:lpstr>'活動予定表 '!Calendar10Month</vt:lpstr>
      <vt:lpstr>記載例!Calendar10Month</vt:lpstr>
      <vt:lpstr>'活動予定表 '!Calendar10Year</vt:lpstr>
      <vt:lpstr>記載例!Calendar10Year</vt:lpstr>
      <vt:lpstr>'活動予定表 '!Calendar11Month</vt:lpstr>
      <vt:lpstr>記載例!Calendar11Month</vt:lpstr>
      <vt:lpstr>'活動予定表 '!Calendar11Year</vt:lpstr>
      <vt:lpstr>記載例!Calendar11Year</vt:lpstr>
      <vt:lpstr>'活動予定表 '!Calendar12Month</vt:lpstr>
      <vt:lpstr>記載例!Calendar12Month</vt:lpstr>
      <vt:lpstr>'活動予定表 '!Calendar12Year</vt:lpstr>
      <vt:lpstr>記載例!Calendar12Year</vt:lpstr>
      <vt:lpstr>'活動予定表 '!Calendar1Month</vt:lpstr>
      <vt:lpstr>記載例!Calendar1Month</vt:lpstr>
      <vt:lpstr>'活動予定表 '!Calendar1Year</vt:lpstr>
      <vt:lpstr>記載例!Calendar1Year</vt:lpstr>
      <vt:lpstr>'活動予定表 '!Calendar2Month</vt:lpstr>
      <vt:lpstr>記載例!Calendar2Month</vt:lpstr>
      <vt:lpstr>'活動予定表 '!Calendar2Year</vt:lpstr>
      <vt:lpstr>記載例!Calendar2Year</vt:lpstr>
      <vt:lpstr>'活動予定表 '!Calendar3Month</vt:lpstr>
      <vt:lpstr>記載例!Calendar3Month</vt:lpstr>
      <vt:lpstr>'活動予定表 '!Calendar3Year</vt:lpstr>
      <vt:lpstr>記載例!Calendar3Year</vt:lpstr>
      <vt:lpstr>'活動予定表 '!Calendar4Month</vt:lpstr>
      <vt:lpstr>記載例!Calendar4Month</vt:lpstr>
      <vt:lpstr>'活動予定表 '!Calendar4Year</vt:lpstr>
      <vt:lpstr>記載例!Calendar4Year</vt:lpstr>
      <vt:lpstr>'活動予定表 '!Calendar5Month</vt:lpstr>
      <vt:lpstr>記載例!Calendar5Month</vt:lpstr>
      <vt:lpstr>'活動予定表 '!Calendar5Year</vt:lpstr>
      <vt:lpstr>記載例!Calendar5Year</vt:lpstr>
      <vt:lpstr>'活動予定表 '!Calendar6Month</vt:lpstr>
      <vt:lpstr>記載例!Calendar6Month</vt:lpstr>
      <vt:lpstr>'活動予定表 '!Calendar6Year</vt:lpstr>
      <vt:lpstr>記載例!Calendar6Year</vt:lpstr>
      <vt:lpstr>'活動予定表 '!Calendar7Month</vt:lpstr>
      <vt:lpstr>記載例!Calendar7Month</vt:lpstr>
      <vt:lpstr>'活動予定表 '!Calendar7Year</vt:lpstr>
      <vt:lpstr>記載例!Calendar7Year</vt:lpstr>
      <vt:lpstr>'活動予定表 '!Calendar8Month</vt:lpstr>
      <vt:lpstr>記載例!Calendar8Month</vt:lpstr>
      <vt:lpstr>'活動予定表 '!Calendar8Year</vt:lpstr>
      <vt:lpstr>記載例!Calendar8Year</vt:lpstr>
      <vt:lpstr>'活動予定表 '!Calendar9Month</vt:lpstr>
      <vt:lpstr>記載例!Calendar9Month</vt:lpstr>
      <vt:lpstr>'活動予定表 '!Calendar9Year</vt:lpstr>
      <vt:lpstr>記載例!Calendar9Year</vt:lpstr>
      <vt:lpstr>'活動予定表 '!ColumnTitleRegion1..H12.1</vt:lpstr>
      <vt:lpstr>記載例!ColumnTitleRegion1..H12.1</vt:lpstr>
      <vt:lpstr>'活動予定表 '!ColumnTitleRegion10..H54.1</vt:lpstr>
      <vt:lpstr>記載例!ColumnTitleRegion10..H54.1</vt:lpstr>
      <vt:lpstr>'活動予定表 '!ColumnTitleRegion11..C56.1</vt:lpstr>
      <vt:lpstr>記載例!ColumnTitleRegion11..C56.1</vt:lpstr>
      <vt:lpstr>'活動予定表 '!ColumnTitleRegion13..H68.1</vt:lpstr>
      <vt:lpstr>記載例!ColumnTitleRegion13..H68.1</vt:lpstr>
      <vt:lpstr>'活動予定表 '!ColumnTitleRegion14..C70.1</vt:lpstr>
      <vt:lpstr>記載例!ColumnTitleRegion14..C70.1</vt:lpstr>
      <vt:lpstr>'活動予定表 '!ColumnTitleRegion15..D70.1</vt:lpstr>
      <vt:lpstr>記載例!ColumnTitleRegion15..D70.1</vt:lpstr>
      <vt:lpstr>'活動予定表 '!ColumnTitleRegion16..H82.1</vt:lpstr>
      <vt:lpstr>記載例!ColumnTitleRegion16..H82.1</vt:lpstr>
      <vt:lpstr>'活動予定表 '!ColumnTitleRegion17..C84.1</vt:lpstr>
      <vt:lpstr>記載例!ColumnTitleRegion17..C84.1</vt:lpstr>
      <vt:lpstr>'活動予定表 '!ColumnTitleRegion19..H96.1</vt:lpstr>
      <vt:lpstr>記載例!ColumnTitleRegion19..H96.1</vt:lpstr>
      <vt:lpstr>'活動予定表 '!ColumnTitleRegion2..C14.1</vt:lpstr>
      <vt:lpstr>記載例!ColumnTitleRegion2..C14.1</vt:lpstr>
      <vt:lpstr>'活動予定表 '!ColumnTitleRegion20..C98.1</vt:lpstr>
      <vt:lpstr>記載例!ColumnTitleRegion20..C98.1</vt:lpstr>
      <vt:lpstr>'活動予定表 '!ColumnTitleRegion22..H110.1</vt:lpstr>
      <vt:lpstr>記載例!ColumnTitleRegion22..H110.1</vt:lpstr>
      <vt:lpstr>'活動予定表 '!ColumnTitleRegion23..C112.1</vt:lpstr>
      <vt:lpstr>記載例!ColumnTitleRegion23..C112.1</vt:lpstr>
      <vt:lpstr>'活動予定表 '!ColumnTitleRegion25..H124.1</vt:lpstr>
      <vt:lpstr>記載例!ColumnTitleRegion25..H124.1</vt:lpstr>
      <vt:lpstr>'活動予定表 '!ColumnTitleRegion26..C126.1</vt:lpstr>
      <vt:lpstr>記載例!ColumnTitleRegion26..C126.1</vt:lpstr>
      <vt:lpstr>'活動予定表 '!ColumnTitleRegion28..H138.1</vt:lpstr>
      <vt:lpstr>記載例!ColumnTitleRegion28..H138.1</vt:lpstr>
      <vt:lpstr>'活動予定表 '!ColumnTitleRegion29..C140.1</vt:lpstr>
      <vt:lpstr>記載例!ColumnTitleRegion29..C140.1</vt:lpstr>
      <vt:lpstr>'活動予定表 '!ColumnTitleRegion30..D140.1</vt:lpstr>
      <vt:lpstr>記載例!ColumnTitleRegion30..D140.1</vt:lpstr>
      <vt:lpstr>'活動予定表 '!ColumnTitleRegion31..H152.1</vt:lpstr>
      <vt:lpstr>記載例!ColumnTitleRegion31..H152.1</vt:lpstr>
      <vt:lpstr>'活動予定表 '!ColumnTitleRegion32..C154.1</vt:lpstr>
      <vt:lpstr>記載例!ColumnTitleRegion32..C154.1</vt:lpstr>
      <vt:lpstr>'活動予定表 '!ColumnTitleRegion34..H166.1</vt:lpstr>
      <vt:lpstr>記載例!ColumnTitleRegion34..H166.1</vt:lpstr>
      <vt:lpstr>'活動予定表 '!ColumnTitleRegion35..C168.1</vt:lpstr>
      <vt:lpstr>記載例!ColumnTitleRegion35..C168.1</vt:lpstr>
      <vt:lpstr>'活動予定表 '!ColumnTitleRegion4..H26.1</vt:lpstr>
      <vt:lpstr>記載例!ColumnTitleRegion4..H26.1</vt:lpstr>
      <vt:lpstr>'活動予定表 '!ColumnTitleRegion5..C28.1</vt:lpstr>
      <vt:lpstr>記載例!ColumnTitleRegion5..C28.1</vt:lpstr>
      <vt:lpstr>'活動予定表 '!ColumnTitleRegion6..D28.1</vt:lpstr>
      <vt:lpstr>記載例!ColumnTitleRegion6..D28.1</vt:lpstr>
      <vt:lpstr>'活動予定表 '!ColumnTitleRegion7..H40.1</vt:lpstr>
      <vt:lpstr>記載例!ColumnTitleRegion7..H40.1</vt:lpstr>
      <vt:lpstr>'活動予定表 '!ColumnTitleRegion8..C42.1</vt:lpstr>
      <vt:lpstr>記載例!ColumnTitleRegion8..C42.1</vt:lpstr>
      <vt:lpstr>'活動予定表 '!Print_Area</vt:lpstr>
      <vt:lpstr>記載例!Print_Area</vt:lpstr>
      <vt:lpstr>'活動予定表 '!WeekStart</vt:lpstr>
      <vt:lpstr>記載例!WeekStart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企画係長 本部</dc:creator>
  <cp:lastModifiedBy>宮崎県交通安全協会 一般財団法人</cp:lastModifiedBy>
  <cp:lastPrinted>2026-03-19T02:31:57Z</cp:lastPrinted>
  <dcterms:created xsi:type="dcterms:W3CDTF">2025-10-02T01:03:58Z</dcterms:created>
  <dcterms:modified xsi:type="dcterms:W3CDTF">2026-04-02T06:26:05Z</dcterms:modified>
</cp:coreProperties>
</file>